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rikewisman/Desktop/"/>
    </mc:Choice>
  </mc:AlternateContent>
  <xr:revisionPtr revIDLastSave="0" documentId="8_{F26C33FF-351B-FD4F-9592-91E9717637E5}" xr6:coauthVersionLast="47" xr6:coauthVersionMax="47" xr10:uidLastSave="{00000000-0000-0000-0000-000000000000}"/>
  <bookViews>
    <workbookView xWindow="0" yWindow="740" windowWidth="29040" windowHeight="15840" activeTab="1" xr2:uid="{00000000-000D-0000-FFFF-FFFF00000000}"/>
  </bookViews>
  <sheets>
    <sheet name="Index" sheetId="2" r:id="rId1"/>
    <sheet name="Consult" sheetId="1" r:id="rId2"/>
    <sheet name="Groepsconsult" sheetId="3" r:id="rId3"/>
    <sheet name="Verblijf" sheetId="4" r:id="rId4"/>
    <sheet name="Overige prestaties" sheetId="5" r:id="rId5"/>
    <sheet name="Toeslag consult" sheetId="6" r:id="rId6"/>
    <sheet name="Toeslag verblijf" sheetId="7" r:id="rId7"/>
    <sheet name="Toeslag groepsconsult" sheetId="8" r:id="rId8"/>
  </sheets>
  <definedNames>
    <definedName name="_xlnm._FilterDatabase" localSheetId="1" hidden="1">Consult!$A$1:$Y$1025</definedName>
    <definedName name="_xlnm._FilterDatabase" localSheetId="2" hidden="1">Groepsconsult!$A$1:$X$1</definedName>
    <definedName name="_xlnm._FilterDatabase" localSheetId="4" hidden="1">'Overige prestaties'!$A$1:$S$179</definedName>
    <definedName name="_xlnm._FilterDatabase" localSheetId="3" hidden="1">Verblijf!$A$1:$AN$62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4" l="1"/>
  <c r="AK4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2" i="4"/>
  <c r="F9" i="5" l="1"/>
  <c r="F8" i="5"/>
  <c r="H2" i="6" l="1"/>
  <c r="H3" i="6"/>
  <c r="H4" i="6"/>
  <c r="H5" i="6"/>
  <c r="H6" i="6"/>
  <c r="H7" i="6"/>
  <c r="H8" i="6"/>
  <c r="H9" i="6"/>
  <c r="K14" i="6"/>
  <c r="N3" i="7"/>
  <c r="N4" i="7"/>
  <c r="N2" i="7"/>
  <c r="G3" i="7"/>
  <c r="G4" i="7"/>
  <c r="G2" i="7"/>
  <c r="J3" i="8"/>
  <c r="J4" i="8"/>
  <c r="J5" i="8"/>
  <c r="J6" i="8"/>
  <c r="J7" i="8"/>
  <c r="J8" i="8"/>
  <c r="J9" i="8"/>
  <c r="J10" i="8"/>
  <c r="J11" i="8"/>
  <c r="J2" i="8"/>
  <c r="J4" i="7"/>
  <c r="K3" i="7" l="1"/>
  <c r="K4" i="7"/>
  <c r="J3" i="7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G3" i="2" l="1"/>
  <c r="F3" i="2"/>
  <c r="E3" i="2"/>
  <c r="E5" i="2" l="1"/>
  <c r="E4" i="2"/>
  <c r="L3" i="2"/>
  <c r="K3" i="2"/>
  <c r="J3" i="2"/>
  <c r="I3" i="2"/>
  <c r="H3" i="2"/>
  <c r="F5" i="2"/>
  <c r="F4" i="2"/>
  <c r="G5" i="2"/>
  <c r="G4" i="2"/>
  <c r="G7" i="2" l="1"/>
  <c r="G6" i="2"/>
  <c r="F7" i="2"/>
  <c r="F6" i="2"/>
  <c r="L4" i="2"/>
  <c r="K4" i="2"/>
  <c r="J4" i="2"/>
  <c r="I4" i="2"/>
  <c r="H4" i="2"/>
  <c r="E7" i="2"/>
  <c r="E6" i="2"/>
  <c r="L5" i="2"/>
  <c r="K5" i="2"/>
  <c r="J5" i="2"/>
  <c r="I5" i="2"/>
  <c r="H5" i="2"/>
  <c r="L6" i="2" l="1"/>
  <c r="K6" i="2"/>
  <c r="J6" i="2"/>
  <c r="I6" i="2"/>
  <c r="H6" i="2"/>
  <c r="E9" i="2"/>
  <c r="E8" i="2"/>
  <c r="L7" i="2"/>
  <c r="K7" i="2"/>
  <c r="J7" i="2"/>
  <c r="I7" i="2"/>
  <c r="H7" i="2"/>
  <c r="F9" i="2"/>
  <c r="F8" i="2"/>
  <c r="G9" i="2"/>
  <c r="G8" i="2"/>
  <c r="G11" i="2" l="1"/>
  <c r="G10" i="2"/>
  <c r="F11" i="2"/>
  <c r="F10" i="2"/>
  <c r="L8" i="2"/>
  <c r="K8" i="2"/>
  <c r="J8" i="2"/>
  <c r="I8" i="2"/>
  <c r="H8" i="2"/>
  <c r="E11" i="2"/>
  <c r="E10" i="2"/>
  <c r="L9" i="2"/>
  <c r="K9" i="2"/>
  <c r="J9" i="2"/>
  <c r="I9" i="2"/>
  <c r="H9" i="2"/>
  <c r="L10" i="2" l="1"/>
  <c r="K10" i="2"/>
  <c r="J10" i="2"/>
  <c r="I10" i="2"/>
  <c r="H10" i="2"/>
  <c r="E13" i="2"/>
  <c r="E12" i="2"/>
  <c r="L11" i="2"/>
  <c r="K11" i="2"/>
  <c r="J11" i="2"/>
  <c r="I11" i="2"/>
  <c r="H11" i="2"/>
  <c r="F13" i="2"/>
  <c r="F12" i="2"/>
  <c r="G13" i="2"/>
  <c r="G12" i="2"/>
  <c r="G15" i="2" l="1"/>
  <c r="G14" i="2"/>
  <c r="F15" i="2"/>
  <c r="F16" i="2" s="1"/>
  <c r="F14" i="2"/>
  <c r="L12" i="2"/>
  <c r="K12" i="2"/>
  <c r="J12" i="2"/>
  <c r="I12" i="2"/>
  <c r="H12" i="2"/>
  <c r="E15" i="2"/>
  <c r="E14" i="2"/>
  <c r="L13" i="2"/>
  <c r="K13" i="2"/>
  <c r="J13" i="2"/>
  <c r="I13" i="2"/>
  <c r="H13" i="2"/>
  <c r="G16" i="2" l="1"/>
  <c r="L14" i="2"/>
  <c r="K14" i="2"/>
  <c r="J14" i="2"/>
  <c r="I14" i="2"/>
  <c r="H14" i="2"/>
  <c r="E16" i="2"/>
  <c r="L15" i="2"/>
  <c r="K15" i="2"/>
  <c r="J15" i="2"/>
  <c r="I15" i="2"/>
  <c r="H15" i="2"/>
  <c r="K2" i="7" l="1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2" i="5"/>
  <c r="P3" i="5"/>
  <c r="P4" i="5"/>
  <c r="P5" i="5"/>
  <c r="P6" i="5"/>
  <c r="P7" i="5"/>
  <c r="L16" i="2"/>
  <c r="K16" i="2"/>
  <c r="J16" i="2"/>
  <c r="I16" i="2"/>
  <c r="H16" i="2"/>
  <c r="L2" i="5" l="1"/>
  <c r="L3" i="5"/>
  <c r="L4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5" i="5"/>
  <c r="L6" i="5"/>
  <c r="L7" i="5"/>
  <c r="I2" i="6" l="1"/>
  <c r="J2" i="6" s="1"/>
  <c r="K2" i="6" s="1"/>
  <c r="R2" i="6" s="1"/>
  <c r="I3" i="6"/>
  <c r="J3" i="6" s="1"/>
  <c r="K3" i="6" s="1"/>
  <c r="R3" i="6" s="1"/>
  <c r="I4" i="6"/>
  <c r="J4" i="6" s="1"/>
  <c r="K4" i="6" s="1"/>
  <c r="R4" i="6" s="1"/>
  <c r="I5" i="6"/>
  <c r="J5" i="6" s="1"/>
  <c r="K5" i="6" s="1"/>
  <c r="R5" i="6" s="1"/>
  <c r="I6" i="6"/>
  <c r="J6" i="6" s="1"/>
  <c r="K6" i="6" s="1"/>
  <c r="R6" i="6" s="1"/>
  <c r="I7" i="6"/>
  <c r="J7" i="6" s="1"/>
  <c r="K7" i="6" s="1"/>
  <c r="R7" i="6" s="1"/>
  <c r="I8" i="6"/>
  <c r="J8" i="6" s="1"/>
  <c r="K8" i="6" s="1"/>
  <c r="R8" i="6" s="1"/>
  <c r="I9" i="6"/>
  <c r="J9" i="6" s="1"/>
  <c r="K9" i="6" s="1"/>
  <c r="R9" i="6" s="1"/>
  <c r="M2" i="8" l="1"/>
  <c r="M3" i="8"/>
  <c r="M4" i="8"/>
  <c r="M5" i="8"/>
  <c r="M6" i="8"/>
  <c r="M7" i="8"/>
  <c r="M8" i="8"/>
  <c r="M9" i="8"/>
  <c r="M10" i="8"/>
  <c r="M11" i="8"/>
  <c r="R15" i="6"/>
  <c r="I180" i="5"/>
  <c r="J180" i="5"/>
  <c r="K180" i="5"/>
  <c r="O180" i="5"/>
  <c r="S180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59" i="5"/>
  <c r="S153" i="5"/>
  <c r="S121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4" i="5"/>
  <c r="S155" i="5"/>
  <c r="S156" i="5"/>
  <c r="S157" i="5"/>
  <c r="S158" i="5"/>
  <c r="S10" i="5"/>
  <c r="S7" i="5"/>
  <c r="S3" i="5"/>
  <c r="S4" i="5"/>
  <c r="S5" i="5"/>
  <c r="S6" i="5"/>
  <c r="S2" i="5"/>
  <c r="I153" i="5"/>
  <c r="J153" i="5"/>
  <c r="K153" i="5" s="1"/>
  <c r="O153" i="5"/>
  <c r="I154" i="5"/>
  <c r="J154" i="5"/>
  <c r="K154" i="5" s="1"/>
  <c r="O154" i="5"/>
  <c r="I155" i="5"/>
  <c r="J155" i="5"/>
  <c r="K155" i="5" s="1"/>
  <c r="O155" i="5"/>
  <c r="I156" i="5"/>
  <c r="J156" i="5"/>
  <c r="K156" i="5" s="1"/>
  <c r="O156" i="5"/>
  <c r="I157" i="5"/>
  <c r="J157" i="5"/>
  <c r="K157" i="5" s="1"/>
  <c r="O157" i="5"/>
  <c r="I158" i="5"/>
  <c r="J158" i="5"/>
  <c r="K158" i="5" s="1"/>
  <c r="O158" i="5"/>
  <c r="I159" i="5"/>
  <c r="J159" i="5"/>
  <c r="K159" i="5" s="1"/>
  <c r="O159" i="5"/>
  <c r="I16" i="6" l="1"/>
  <c r="J16" i="6" s="1"/>
  <c r="K16" i="6" s="1"/>
  <c r="H16" i="6"/>
  <c r="N16" i="6"/>
  <c r="O16" i="6" s="1"/>
  <c r="R16" i="6" l="1"/>
  <c r="H14" i="6"/>
  <c r="O66" i="1" l="1"/>
  <c r="I2" i="3" l="1"/>
  <c r="N2" i="3" s="1"/>
  <c r="I7" i="3"/>
  <c r="N7" i="3" s="1"/>
  <c r="I8" i="3"/>
  <c r="N8" i="3" s="1"/>
  <c r="I9" i="3"/>
  <c r="N9" i="3" s="1"/>
  <c r="I15" i="3"/>
  <c r="N15" i="3" s="1"/>
  <c r="I16" i="3"/>
  <c r="N16" i="3" s="1"/>
  <c r="I17" i="3"/>
  <c r="N17" i="3" s="1"/>
  <c r="I23" i="3"/>
  <c r="N23" i="3" s="1"/>
  <c r="I24" i="3"/>
  <c r="N24" i="3" s="1"/>
  <c r="I25" i="3"/>
  <c r="N25" i="3" s="1"/>
  <c r="I31" i="3"/>
  <c r="N31" i="3" s="1"/>
  <c r="I32" i="3"/>
  <c r="N32" i="3" s="1"/>
  <c r="I33" i="3"/>
  <c r="N33" i="3" s="1"/>
  <c r="I39" i="3"/>
  <c r="J39" i="3" s="1"/>
  <c r="I40" i="3"/>
  <c r="N40" i="3" s="1"/>
  <c r="I41" i="3"/>
  <c r="N41" i="3" s="1"/>
  <c r="I47" i="3"/>
  <c r="N47" i="3" s="1"/>
  <c r="I48" i="3"/>
  <c r="N48" i="3" s="1"/>
  <c r="I49" i="3"/>
  <c r="N49" i="3" s="1"/>
  <c r="I55" i="3"/>
  <c r="J55" i="3" s="1"/>
  <c r="I56" i="3"/>
  <c r="N56" i="3" s="1"/>
  <c r="I57" i="3"/>
  <c r="N57" i="3" s="1"/>
  <c r="I63" i="3"/>
  <c r="J63" i="3" s="1"/>
  <c r="I64" i="3"/>
  <c r="N64" i="3" s="1"/>
  <c r="I65" i="3"/>
  <c r="N65" i="3" s="1"/>
  <c r="I71" i="3"/>
  <c r="J71" i="3" s="1"/>
  <c r="I72" i="3"/>
  <c r="N72" i="3" s="1"/>
  <c r="I73" i="3"/>
  <c r="N73" i="3" s="1"/>
  <c r="I70" i="3"/>
  <c r="I69" i="3"/>
  <c r="I68" i="3"/>
  <c r="I67" i="3"/>
  <c r="I66" i="3"/>
  <c r="I62" i="3"/>
  <c r="I61" i="3"/>
  <c r="I60" i="3"/>
  <c r="I59" i="3"/>
  <c r="I58" i="3"/>
  <c r="I54" i="3"/>
  <c r="I53" i="3"/>
  <c r="I52" i="3"/>
  <c r="I51" i="3"/>
  <c r="I50" i="3"/>
  <c r="I46" i="3"/>
  <c r="I45" i="3"/>
  <c r="I44" i="3"/>
  <c r="I43" i="3"/>
  <c r="I42" i="3"/>
  <c r="I38" i="3"/>
  <c r="I37" i="3"/>
  <c r="I36" i="3"/>
  <c r="I35" i="3"/>
  <c r="I34" i="3"/>
  <c r="I30" i="3"/>
  <c r="I29" i="3"/>
  <c r="I28" i="3"/>
  <c r="I27" i="3"/>
  <c r="I26" i="3"/>
  <c r="I22" i="3"/>
  <c r="I21" i="3"/>
  <c r="I20" i="3"/>
  <c r="I19" i="3"/>
  <c r="I18" i="3"/>
  <c r="I14" i="3"/>
  <c r="I13" i="3"/>
  <c r="I12" i="3"/>
  <c r="I11" i="3"/>
  <c r="I10" i="3"/>
  <c r="I6" i="3"/>
  <c r="I5" i="3"/>
  <c r="I4" i="3"/>
  <c r="I3" i="3"/>
  <c r="N5" i="3" l="1"/>
  <c r="J5" i="3"/>
  <c r="N45" i="3"/>
  <c r="J45" i="3"/>
  <c r="N46" i="3"/>
  <c r="J46" i="3"/>
  <c r="N37" i="3"/>
  <c r="J37" i="3"/>
  <c r="N61" i="3"/>
  <c r="J61" i="3"/>
  <c r="N6" i="3"/>
  <c r="J6" i="3"/>
  <c r="N38" i="3"/>
  <c r="J38" i="3"/>
  <c r="N62" i="3"/>
  <c r="J62" i="3"/>
  <c r="N13" i="3"/>
  <c r="J13" i="3"/>
  <c r="N30" i="3"/>
  <c r="J30" i="3"/>
  <c r="N26" i="3"/>
  <c r="J26" i="3"/>
  <c r="J42" i="3"/>
  <c r="N42" i="3"/>
  <c r="N50" i="3"/>
  <c r="J50" i="3"/>
  <c r="J58" i="3"/>
  <c r="N58" i="3"/>
  <c r="J66" i="3"/>
  <c r="N66" i="3"/>
  <c r="N21" i="3"/>
  <c r="J21" i="3"/>
  <c r="N22" i="3"/>
  <c r="J22" i="3"/>
  <c r="N54" i="3"/>
  <c r="J54" i="3"/>
  <c r="N70" i="3"/>
  <c r="J70" i="3"/>
  <c r="N10" i="3"/>
  <c r="J10" i="3"/>
  <c r="N3" i="3"/>
  <c r="J3" i="3"/>
  <c r="N19" i="3"/>
  <c r="J19" i="3"/>
  <c r="N35" i="3"/>
  <c r="J35" i="3"/>
  <c r="N43" i="3"/>
  <c r="J43" i="3"/>
  <c r="N51" i="3"/>
  <c r="J51" i="3"/>
  <c r="N59" i="3"/>
  <c r="J59" i="3"/>
  <c r="N67" i="3"/>
  <c r="J67" i="3"/>
  <c r="N29" i="3"/>
  <c r="J29" i="3"/>
  <c r="N53" i="3"/>
  <c r="J53" i="3"/>
  <c r="N69" i="3"/>
  <c r="J69" i="3"/>
  <c r="N14" i="3"/>
  <c r="J14" i="3"/>
  <c r="J2" i="3"/>
  <c r="N18" i="3"/>
  <c r="J18" i="3"/>
  <c r="N34" i="3"/>
  <c r="J34" i="3"/>
  <c r="N11" i="3"/>
  <c r="J11" i="3"/>
  <c r="N27" i="3"/>
  <c r="J27" i="3"/>
  <c r="N4" i="3"/>
  <c r="J4" i="3"/>
  <c r="N12" i="3"/>
  <c r="J12" i="3"/>
  <c r="N20" i="3"/>
  <c r="J20" i="3"/>
  <c r="N28" i="3"/>
  <c r="J28" i="3"/>
  <c r="N36" i="3"/>
  <c r="J36" i="3"/>
  <c r="N44" i="3"/>
  <c r="J44" i="3"/>
  <c r="N52" i="3"/>
  <c r="J52" i="3"/>
  <c r="N60" i="3"/>
  <c r="J60" i="3"/>
  <c r="N68" i="3"/>
  <c r="J68" i="3"/>
  <c r="J73" i="3"/>
  <c r="J65" i="3"/>
  <c r="J57" i="3"/>
  <c r="J49" i="3"/>
  <c r="J41" i="3"/>
  <c r="J33" i="3"/>
  <c r="J25" i="3"/>
  <c r="J17" i="3"/>
  <c r="J9" i="3"/>
  <c r="J72" i="3"/>
  <c r="J64" i="3"/>
  <c r="J56" i="3"/>
  <c r="J48" i="3"/>
  <c r="J40" i="3"/>
  <c r="J32" i="3"/>
  <c r="J24" i="3"/>
  <c r="J16" i="3"/>
  <c r="J8" i="3"/>
  <c r="J47" i="3"/>
  <c r="J31" i="3"/>
  <c r="J23" i="3"/>
  <c r="J15" i="3"/>
  <c r="J7" i="3"/>
  <c r="N71" i="3"/>
  <c r="N63" i="3"/>
  <c r="N55" i="3"/>
  <c r="N39" i="3"/>
  <c r="I126" i="5"/>
  <c r="J126" i="5"/>
  <c r="K126" i="5" s="1"/>
  <c r="O126" i="5"/>
  <c r="I127" i="5"/>
  <c r="J127" i="5"/>
  <c r="K127" i="5" s="1"/>
  <c r="O127" i="5"/>
  <c r="I128" i="5"/>
  <c r="J128" i="5"/>
  <c r="K128" i="5" s="1"/>
  <c r="O128" i="5"/>
  <c r="I129" i="5"/>
  <c r="J129" i="5"/>
  <c r="K129" i="5" s="1"/>
  <c r="O129" i="5"/>
  <c r="I130" i="5"/>
  <c r="J130" i="5"/>
  <c r="K130" i="5" s="1"/>
  <c r="O130" i="5"/>
  <c r="I131" i="5"/>
  <c r="J131" i="5"/>
  <c r="K131" i="5" s="1"/>
  <c r="O131" i="5"/>
  <c r="I132" i="5"/>
  <c r="J132" i="5"/>
  <c r="K132" i="5" s="1"/>
  <c r="O132" i="5"/>
  <c r="I133" i="5"/>
  <c r="J133" i="5"/>
  <c r="K133" i="5" s="1"/>
  <c r="O133" i="5"/>
  <c r="I134" i="5"/>
  <c r="J134" i="5"/>
  <c r="K134" i="5"/>
  <c r="O134" i="5"/>
  <c r="I135" i="5"/>
  <c r="J135" i="5"/>
  <c r="K135" i="5"/>
  <c r="O135" i="5"/>
  <c r="I136" i="5"/>
  <c r="J136" i="5"/>
  <c r="K136" i="5"/>
  <c r="O136" i="5"/>
  <c r="I137" i="5"/>
  <c r="J137" i="5"/>
  <c r="K137" i="5" s="1"/>
  <c r="O137" i="5"/>
  <c r="I138" i="5"/>
  <c r="J138" i="5"/>
  <c r="K138" i="5" s="1"/>
  <c r="O138" i="5"/>
  <c r="I139" i="5"/>
  <c r="J139" i="5"/>
  <c r="K139" i="5"/>
  <c r="O139" i="5"/>
  <c r="I140" i="5"/>
  <c r="J140" i="5"/>
  <c r="K140" i="5" s="1"/>
  <c r="O140" i="5"/>
  <c r="I141" i="5"/>
  <c r="J141" i="5"/>
  <c r="K141" i="5" s="1"/>
  <c r="O141" i="5"/>
  <c r="I142" i="5"/>
  <c r="J142" i="5"/>
  <c r="K142" i="5" s="1"/>
  <c r="O142" i="5"/>
  <c r="I143" i="5"/>
  <c r="J143" i="5"/>
  <c r="K143" i="5" s="1"/>
  <c r="O143" i="5"/>
  <c r="I144" i="5"/>
  <c r="J144" i="5"/>
  <c r="K144" i="5" s="1"/>
  <c r="O144" i="5"/>
  <c r="I145" i="5"/>
  <c r="J145" i="5"/>
  <c r="K145" i="5" s="1"/>
  <c r="O145" i="5"/>
  <c r="I146" i="5"/>
  <c r="J146" i="5"/>
  <c r="K146" i="5"/>
  <c r="O146" i="5"/>
  <c r="I147" i="5"/>
  <c r="J147" i="5"/>
  <c r="K147" i="5"/>
  <c r="O147" i="5"/>
  <c r="I148" i="5"/>
  <c r="J148" i="5"/>
  <c r="K148" i="5" s="1"/>
  <c r="O148" i="5"/>
  <c r="I149" i="5"/>
  <c r="J149" i="5"/>
  <c r="K149" i="5" s="1"/>
  <c r="O149" i="5"/>
  <c r="I150" i="5"/>
  <c r="J150" i="5"/>
  <c r="K150" i="5" s="1"/>
  <c r="O150" i="5"/>
  <c r="I151" i="5"/>
  <c r="J151" i="5"/>
  <c r="K151" i="5" s="1"/>
  <c r="O151" i="5"/>
  <c r="I152" i="5"/>
  <c r="J152" i="5"/>
  <c r="K152" i="5" s="1"/>
  <c r="O152" i="5"/>
  <c r="I14" i="6"/>
  <c r="I10" i="6"/>
  <c r="AJ60" i="4" l="1"/>
  <c r="AJ61" i="4"/>
  <c r="AJ62" i="4"/>
  <c r="AE60" i="4"/>
  <c r="AF60" i="4" s="1"/>
  <c r="AG60" i="4" s="1"/>
  <c r="AE61" i="4"/>
  <c r="AF61" i="4" s="1"/>
  <c r="AG61" i="4" s="1"/>
  <c r="AE62" i="4"/>
  <c r="AF62" i="4" s="1"/>
  <c r="AG62" i="4" s="1"/>
  <c r="AD60" i="4"/>
  <c r="AD61" i="4"/>
  <c r="AD62" i="4"/>
  <c r="X60" i="4"/>
  <c r="Y60" i="4" s="1"/>
  <c r="X61" i="4"/>
  <c r="Y61" i="4" s="1"/>
  <c r="X62" i="4"/>
  <c r="Y62" i="4" s="1"/>
  <c r="S60" i="4"/>
  <c r="T60" i="4" s="1"/>
  <c r="U60" i="4" s="1"/>
  <c r="S61" i="4"/>
  <c r="T61" i="4" s="1"/>
  <c r="U61" i="4" s="1"/>
  <c r="S62" i="4"/>
  <c r="T62" i="4" s="1"/>
  <c r="U62" i="4" s="1"/>
  <c r="R60" i="4"/>
  <c r="R61" i="4"/>
  <c r="R62" i="4"/>
  <c r="L60" i="4"/>
  <c r="M60" i="4" s="1"/>
  <c r="L61" i="4"/>
  <c r="M61" i="4" s="1"/>
  <c r="L62" i="4"/>
  <c r="M62" i="4" s="1"/>
  <c r="G60" i="4"/>
  <c r="G61" i="4"/>
  <c r="G62" i="4"/>
  <c r="H62" i="4" s="1"/>
  <c r="I62" i="4" s="1"/>
  <c r="H60" i="4"/>
  <c r="I60" i="4" s="1"/>
  <c r="H61" i="4"/>
  <c r="I61" i="4" s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2" i="1"/>
  <c r="I123" i="5" l="1"/>
  <c r="J123" i="5"/>
  <c r="K123" i="5"/>
  <c r="O123" i="5"/>
  <c r="I124" i="5"/>
  <c r="J124" i="5"/>
  <c r="K124" i="5" s="1"/>
  <c r="O124" i="5"/>
  <c r="I125" i="5"/>
  <c r="J125" i="5"/>
  <c r="K125" i="5"/>
  <c r="O125" i="5"/>
  <c r="I160" i="5"/>
  <c r="J160" i="5"/>
  <c r="K160" i="5" s="1"/>
  <c r="O160" i="5"/>
  <c r="I161" i="5"/>
  <c r="J161" i="5"/>
  <c r="K161" i="5" s="1"/>
  <c r="O161" i="5"/>
  <c r="I162" i="5"/>
  <c r="J162" i="5"/>
  <c r="K162" i="5" s="1"/>
  <c r="O162" i="5"/>
  <c r="I163" i="5"/>
  <c r="J163" i="5"/>
  <c r="K163" i="5" s="1"/>
  <c r="O163" i="5"/>
  <c r="I164" i="5"/>
  <c r="J164" i="5"/>
  <c r="K164" i="5"/>
  <c r="O164" i="5"/>
  <c r="I165" i="5"/>
  <c r="J165" i="5"/>
  <c r="K165" i="5"/>
  <c r="O165" i="5"/>
  <c r="I166" i="5"/>
  <c r="J166" i="5"/>
  <c r="K166" i="5" s="1"/>
  <c r="O166" i="5"/>
  <c r="I167" i="5"/>
  <c r="J167" i="5"/>
  <c r="K167" i="5" s="1"/>
  <c r="O167" i="5"/>
  <c r="I168" i="5"/>
  <c r="J168" i="5"/>
  <c r="K168" i="5" s="1"/>
  <c r="O168" i="5"/>
  <c r="I171" i="5"/>
  <c r="J171" i="5"/>
  <c r="K171" i="5"/>
  <c r="O171" i="5"/>
  <c r="I172" i="5"/>
  <c r="J172" i="5"/>
  <c r="K172" i="5" s="1"/>
  <c r="O172" i="5"/>
  <c r="I173" i="5"/>
  <c r="J173" i="5"/>
  <c r="K173" i="5" s="1"/>
  <c r="O173" i="5"/>
  <c r="I174" i="5"/>
  <c r="J174" i="5"/>
  <c r="K174" i="5" s="1"/>
  <c r="O174" i="5"/>
  <c r="I175" i="5"/>
  <c r="J175" i="5"/>
  <c r="K175" i="5"/>
  <c r="O175" i="5"/>
  <c r="I176" i="5"/>
  <c r="J176" i="5"/>
  <c r="K176" i="5" s="1"/>
  <c r="O176" i="5"/>
  <c r="I177" i="5"/>
  <c r="J177" i="5"/>
  <c r="K177" i="5"/>
  <c r="O177" i="5"/>
  <c r="I178" i="5"/>
  <c r="J178" i="5"/>
  <c r="K178" i="5" s="1"/>
  <c r="O178" i="5"/>
  <c r="I179" i="5"/>
  <c r="J179" i="5"/>
  <c r="K179" i="5" s="1"/>
  <c r="O179" i="5"/>
  <c r="I169" i="5"/>
  <c r="J169" i="5"/>
  <c r="K169" i="5"/>
  <c r="O169" i="5"/>
  <c r="I170" i="5"/>
  <c r="J170" i="5"/>
  <c r="K170" i="5" s="1"/>
  <c r="O170" i="5"/>
  <c r="G3" i="8" l="1"/>
  <c r="H3" i="8" s="1"/>
  <c r="I3" i="8" s="1"/>
  <c r="G4" i="8"/>
  <c r="H4" i="8" s="1"/>
  <c r="I4" i="8" s="1"/>
  <c r="G5" i="8"/>
  <c r="H5" i="8" s="1"/>
  <c r="I5" i="8" s="1"/>
  <c r="G6" i="8"/>
  <c r="H6" i="8" s="1"/>
  <c r="I6" i="8" s="1"/>
  <c r="G7" i="8"/>
  <c r="H7" i="8" s="1"/>
  <c r="I7" i="8" s="1"/>
  <c r="G8" i="8"/>
  <c r="H8" i="8" s="1"/>
  <c r="I8" i="8" s="1"/>
  <c r="G9" i="8"/>
  <c r="H9" i="8" s="1"/>
  <c r="I9" i="8" s="1"/>
  <c r="G10" i="8"/>
  <c r="H10" i="8" s="1"/>
  <c r="I10" i="8" s="1"/>
  <c r="G11" i="8"/>
  <c r="H11" i="8" s="1"/>
  <c r="I11" i="8" s="1"/>
  <c r="G2" i="8"/>
  <c r="H2" i="8" s="1"/>
  <c r="I2" i="8" s="1"/>
  <c r="P2" i="1" l="1"/>
  <c r="O1023" i="1"/>
  <c r="O1011" i="1"/>
  <c r="O999" i="1"/>
  <c r="O987" i="1"/>
  <c r="O975" i="1"/>
  <c r="O964" i="1"/>
  <c r="O952" i="1"/>
  <c r="O940" i="1"/>
  <c r="O928" i="1"/>
  <c r="O916" i="1"/>
  <c r="O905" i="1"/>
  <c r="O893" i="1"/>
  <c r="O881" i="1"/>
  <c r="O869" i="1"/>
  <c r="O857" i="1"/>
  <c r="O845" i="1"/>
  <c r="O834" i="1"/>
  <c r="O822" i="1"/>
  <c r="O810" i="1"/>
  <c r="O798" i="1"/>
  <c r="O786" i="1"/>
  <c r="O775" i="1"/>
  <c r="O763" i="1"/>
  <c r="O751" i="1"/>
  <c r="O739" i="1"/>
  <c r="O727" i="1"/>
  <c r="O715" i="1"/>
  <c r="O704" i="1"/>
  <c r="O692" i="1"/>
  <c r="O680" i="1"/>
  <c r="O668" i="1"/>
  <c r="O656" i="1"/>
  <c r="O645" i="1"/>
  <c r="O633" i="1"/>
  <c r="O621" i="1"/>
  <c r="O609" i="1"/>
  <c r="O597" i="1"/>
  <c r="O586" i="1"/>
  <c r="O574" i="1"/>
  <c r="O562" i="1"/>
  <c r="O550" i="1"/>
  <c r="O538" i="1"/>
  <c r="O526" i="1"/>
  <c r="O515" i="1"/>
  <c r="O503" i="1"/>
  <c r="O491" i="1"/>
  <c r="O479" i="1"/>
  <c r="O1019" i="1"/>
  <c r="O1007" i="1"/>
  <c r="O995" i="1"/>
  <c r="O983" i="1"/>
  <c r="O971" i="1"/>
  <c r="O960" i="1"/>
  <c r="O948" i="1"/>
  <c r="O936" i="1"/>
  <c r="O924" i="1"/>
  <c r="O912" i="1"/>
  <c r="O901" i="1"/>
  <c r="O889" i="1"/>
  <c r="O877" i="1"/>
  <c r="O865" i="1"/>
  <c r="O853" i="1"/>
  <c r="O842" i="1"/>
  <c r="O830" i="1"/>
  <c r="O818" i="1"/>
  <c r="O806" i="1"/>
  <c r="O794" i="1"/>
  <c r="O782" i="1"/>
  <c r="O771" i="1"/>
  <c r="O759" i="1"/>
  <c r="O747" i="1"/>
  <c r="O735" i="1"/>
  <c r="O723" i="1"/>
  <c r="O712" i="1"/>
  <c r="O700" i="1"/>
  <c r="O688" i="1"/>
  <c r="O676" i="1"/>
  <c r="O664" i="1"/>
  <c r="O652" i="1"/>
  <c r="O641" i="1"/>
  <c r="O629" i="1"/>
  <c r="O617" i="1"/>
  <c r="O605" i="1"/>
  <c r="O593" i="1"/>
  <c r="O582" i="1"/>
  <c r="O570" i="1"/>
  <c r="O558" i="1"/>
  <c r="O546" i="1"/>
  <c r="O534" i="1"/>
  <c r="O1018" i="1"/>
  <c r="O1006" i="1"/>
  <c r="O994" i="1"/>
  <c r="O982" i="1"/>
  <c r="O959" i="1"/>
  <c r="O947" i="1"/>
  <c r="O935" i="1"/>
  <c r="O923" i="1"/>
  <c r="O911" i="1"/>
  <c r="O900" i="1"/>
  <c r="O888" i="1"/>
  <c r="O876" i="1"/>
  <c r="O864" i="1"/>
  <c r="O852" i="1"/>
  <c r="O841" i="1"/>
  <c r="O829" i="1"/>
  <c r="O817" i="1"/>
  <c r="O805" i="1"/>
  <c r="O1016" i="1"/>
  <c r="O467" i="1"/>
  <c r="O1022" i="1"/>
  <c r="O1010" i="1"/>
  <c r="O998" i="1"/>
  <c r="O986" i="1"/>
  <c r="O974" i="1"/>
  <c r="O963" i="1"/>
  <c r="O951" i="1"/>
  <c r="O939" i="1"/>
  <c r="O1021" i="1"/>
  <c r="O1009" i="1"/>
  <c r="O997" i="1"/>
  <c r="O985" i="1"/>
  <c r="O973" i="1"/>
  <c r="O962" i="1"/>
  <c r="O950" i="1"/>
  <c r="O938" i="1"/>
  <c r="O926" i="1"/>
  <c r="O914" i="1"/>
  <c r="O903" i="1"/>
  <c r="O891" i="1"/>
  <c r="O879" i="1"/>
  <c r="O867" i="1"/>
  <c r="O855" i="1"/>
  <c r="O843" i="1"/>
  <c r="O832" i="1"/>
  <c r="O820" i="1"/>
  <c r="O808" i="1"/>
  <c r="O796" i="1"/>
  <c r="O784" i="1"/>
  <c r="O773" i="1"/>
  <c r="O761" i="1"/>
  <c r="O749" i="1"/>
  <c r="O737" i="1"/>
  <c r="O725" i="1"/>
  <c r="O714" i="1"/>
  <c r="O511" i="1"/>
  <c r="O499" i="1"/>
  <c r="O487" i="1"/>
  <c r="O475" i="1"/>
  <c r="O463" i="1"/>
  <c r="O452" i="1"/>
  <c r="O440" i="1"/>
  <c r="O428" i="1"/>
  <c r="O416" i="1"/>
  <c r="O404" i="1"/>
  <c r="O393" i="1"/>
  <c r="O381" i="1"/>
  <c r="O369" i="1"/>
  <c r="O357" i="1"/>
  <c r="O345" i="1"/>
  <c r="O333" i="1"/>
  <c r="O322" i="1"/>
  <c r="O310" i="1"/>
  <c r="O298" i="1"/>
  <c r="O286" i="1"/>
  <c r="O274" i="1"/>
  <c r="O263" i="1"/>
  <c r="O251" i="1"/>
  <c r="O239" i="1"/>
  <c r="O227" i="1"/>
  <c r="O215" i="1"/>
  <c r="O203" i="1"/>
  <c r="O192" i="1"/>
  <c r="O180" i="1"/>
  <c r="O168" i="1"/>
  <c r="O156" i="1"/>
  <c r="O144" i="1"/>
  <c r="O133" i="1"/>
  <c r="O121" i="1"/>
  <c r="O109" i="1"/>
  <c r="O97" i="1"/>
  <c r="O85" i="1"/>
  <c r="O74" i="1"/>
  <c r="O62" i="1"/>
  <c r="O50" i="1"/>
  <c r="O38" i="1"/>
  <c r="O26" i="1"/>
  <c r="O14" i="1"/>
  <c r="O3" i="1"/>
  <c r="O793" i="1"/>
  <c r="O781" i="1"/>
  <c r="O770" i="1"/>
  <c r="O758" i="1"/>
  <c r="O746" i="1"/>
  <c r="O734" i="1"/>
  <c r="O722" i="1"/>
  <c r="O711" i="1"/>
  <c r="O699" i="1"/>
  <c r="O687" i="1"/>
  <c r="O675" i="1"/>
  <c r="O663" i="1"/>
  <c r="O651" i="1"/>
  <c r="O640" i="1"/>
  <c r="O628" i="1"/>
  <c r="O616" i="1"/>
  <c r="O604" i="1"/>
  <c r="O592" i="1"/>
  <c r="O581" i="1"/>
  <c r="O569" i="1"/>
  <c r="O557" i="1"/>
  <c r="O545" i="1"/>
  <c r="O533" i="1"/>
  <c r="O522" i="1"/>
  <c r="O510" i="1"/>
  <c r="O498" i="1"/>
  <c r="O486" i="1"/>
  <c r="O474" i="1"/>
  <c r="O462" i="1"/>
  <c r="O451" i="1"/>
  <c r="O439" i="1"/>
  <c r="O427" i="1"/>
  <c r="O415" i="1"/>
  <c r="O403" i="1"/>
  <c r="O392" i="1"/>
  <c r="O380" i="1"/>
  <c r="O368" i="1"/>
  <c r="O356" i="1"/>
  <c r="O344" i="1"/>
  <c r="O332" i="1"/>
  <c r="O321" i="1"/>
  <c r="O309" i="1"/>
  <c r="O297" i="1"/>
  <c r="O285" i="1"/>
  <c r="O273" i="1"/>
  <c r="O262" i="1"/>
  <c r="O250" i="1"/>
  <c r="O238" i="1"/>
  <c r="O226" i="1"/>
  <c r="O214" i="1"/>
  <c r="O191" i="1"/>
  <c r="O179" i="1"/>
  <c r="O167" i="1"/>
  <c r="O155" i="1"/>
  <c r="O143" i="1"/>
  <c r="O132" i="1"/>
  <c r="O120" i="1"/>
  <c r="O108" i="1"/>
  <c r="O96" i="1"/>
  <c r="O84" i="1"/>
  <c r="O73" i="1"/>
  <c r="O61" i="1"/>
  <c r="O49" i="1"/>
  <c r="O37" i="1"/>
  <c r="O25" i="1"/>
  <c r="O13" i="1"/>
  <c r="O1017" i="1"/>
  <c r="O1005" i="1"/>
  <c r="O993" i="1"/>
  <c r="O981" i="1"/>
  <c r="O970" i="1"/>
  <c r="O958" i="1"/>
  <c r="O1004" i="1"/>
  <c r="O992" i="1"/>
  <c r="O980" i="1"/>
  <c r="O969" i="1"/>
  <c r="O957" i="1"/>
  <c r="O945" i="1"/>
  <c r="O933" i="1"/>
  <c r="O921" i="1"/>
  <c r="O909" i="1"/>
  <c r="O898" i="1"/>
  <c r="O886" i="1"/>
  <c r="O874" i="1"/>
  <c r="O862" i="1"/>
  <c r="O850" i="1"/>
  <c r="O839" i="1"/>
  <c r="O827" i="1"/>
  <c r="O815" i="1"/>
  <c r="O803" i="1"/>
  <c r="O791" i="1"/>
  <c r="O779" i="1"/>
  <c r="O768" i="1"/>
  <c r="O756" i="1"/>
  <c r="O744" i="1"/>
  <c r="O732" i="1"/>
  <c r="O720" i="1"/>
  <c r="O709" i="1"/>
  <c r="O697" i="1"/>
  <c r="O685" i="1"/>
  <c r="O673" i="1"/>
  <c r="O661" i="1"/>
  <c r="O650" i="1"/>
  <c r="O638" i="1"/>
  <c r="O626" i="1"/>
  <c r="O614" i="1"/>
  <c r="O602" i="1"/>
  <c r="O590" i="1"/>
  <c r="O579" i="1"/>
  <c r="O567" i="1"/>
  <c r="O555" i="1"/>
  <c r="O543" i="1"/>
  <c r="O531" i="1"/>
  <c r="O520" i="1"/>
  <c r="O508" i="1"/>
  <c r="O496" i="1"/>
  <c r="O484" i="1"/>
  <c r="O472" i="1"/>
  <c r="O460" i="1"/>
  <c r="O449" i="1"/>
  <c r="O437" i="1"/>
  <c r="O425" i="1"/>
  <c r="O413" i="1"/>
  <c r="O401" i="1"/>
  <c r="O390" i="1"/>
  <c r="O378" i="1"/>
  <c r="O366" i="1"/>
  <c r="O354" i="1"/>
  <c r="O342" i="1"/>
  <c r="O319" i="1"/>
  <c r="O307" i="1"/>
  <c r="O295" i="1"/>
  <c r="O283" i="1"/>
  <c r="O271" i="1"/>
  <c r="O260" i="1"/>
  <c r="O248" i="1"/>
  <c r="O236" i="1"/>
  <c r="O224" i="1"/>
  <c r="O212" i="1"/>
  <c r="O201" i="1"/>
  <c r="O189" i="1"/>
  <c r="O177" i="1"/>
  <c r="O165" i="1"/>
  <c r="O153" i="1"/>
  <c r="O141" i="1"/>
  <c r="O130" i="1"/>
  <c r="O118" i="1"/>
  <c r="O106" i="1"/>
  <c r="O94" i="1"/>
  <c r="O82" i="1"/>
  <c r="O71" i="1"/>
  <c r="O59" i="1"/>
  <c r="O47" i="1"/>
  <c r="O35" i="1"/>
  <c r="O23" i="1"/>
  <c r="O11" i="1"/>
  <c r="O1015" i="1"/>
  <c r="O1003" i="1"/>
  <c r="O991" i="1"/>
  <c r="O979" i="1"/>
  <c r="O968" i="1"/>
  <c r="O956" i="1"/>
  <c r="O944" i="1"/>
  <c r="O932" i="1"/>
  <c r="O920" i="1"/>
  <c r="O908" i="1"/>
  <c r="O897" i="1"/>
  <c r="O885" i="1"/>
  <c r="O873" i="1"/>
  <c r="O861" i="1"/>
  <c r="O849" i="1"/>
  <c r="O838" i="1"/>
  <c r="O826" i="1"/>
  <c r="O814" i="1"/>
  <c r="O802" i="1"/>
  <c r="O790" i="1"/>
  <c r="O767" i="1"/>
  <c r="O755" i="1"/>
  <c r="O743" i="1"/>
  <c r="O731" i="1"/>
  <c r="O719" i="1"/>
  <c r="O708" i="1"/>
  <c r="O696" i="1"/>
  <c r="O684" i="1"/>
  <c r="O672" i="1"/>
  <c r="O660" i="1"/>
  <c r="O649" i="1"/>
  <c r="O637" i="1"/>
  <c r="O625" i="1"/>
  <c r="O613" i="1"/>
  <c r="O601" i="1"/>
  <c r="O589" i="1"/>
  <c r="O578" i="1"/>
  <c r="O566" i="1"/>
  <c r="O554" i="1"/>
  <c r="O542" i="1"/>
  <c r="O2" i="1"/>
  <c r="O1014" i="1"/>
  <c r="O1002" i="1"/>
  <c r="O990" i="1"/>
  <c r="O978" i="1"/>
  <c r="O1025" i="1"/>
  <c r="O1013" i="1"/>
  <c r="O1001" i="1"/>
  <c r="O989" i="1"/>
  <c r="O977" i="1"/>
  <c r="O966" i="1"/>
  <c r="O954" i="1"/>
  <c r="O942" i="1"/>
  <c r="O930" i="1"/>
  <c r="O918" i="1"/>
  <c r="O895" i="1"/>
  <c r="O883" i="1"/>
  <c r="O871" i="1"/>
  <c r="O859" i="1"/>
  <c r="O847" i="1"/>
  <c r="O836" i="1"/>
  <c r="O824" i="1"/>
  <c r="O812" i="1"/>
  <c r="O800" i="1"/>
  <c r="O788" i="1"/>
  <c r="O777" i="1"/>
  <c r="O765" i="1"/>
  <c r="O753" i="1"/>
  <c r="O741" i="1"/>
  <c r="O729" i="1"/>
  <c r="O717" i="1"/>
  <c r="O1024" i="1"/>
  <c r="O1012" i="1"/>
  <c r="O456" i="1"/>
  <c r="O444" i="1"/>
  <c r="O432" i="1"/>
  <c r="O420" i="1"/>
  <c r="O408" i="1"/>
  <c r="O396" i="1"/>
  <c r="O385" i="1"/>
  <c r="O373" i="1"/>
  <c r="O361" i="1"/>
  <c r="O349" i="1"/>
  <c r="O337" i="1"/>
  <c r="O326" i="1"/>
  <c r="O314" i="1"/>
  <c r="O302" i="1"/>
  <c r="O290" i="1"/>
  <c r="O278" i="1"/>
  <c r="O255" i="1"/>
  <c r="O243" i="1"/>
  <c r="O231" i="1"/>
  <c r="O219" i="1"/>
  <c r="O207" i="1"/>
  <c r="O196" i="1"/>
  <c r="O184" i="1"/>
  <c r="O172" i="1"/>
  <c r="O160" i="1"/>
  <c r="O148" i="1"/>
  <c r="O137" i="1"/>
  <c r="O125" i="1"/>
  <c r="O113" i="1"/>
  <c r="O101" i="1"/>
  <c r="O89" i="1"/>
  <c r="O77" i="1"/>
  <c r="O54" i="1"/>
  <c r="O42" i="1"/>
  <c r="O30" i="1"/>
  <c r="O18" i="1"/>
  <c r="O7" i="1"/>
  <c r="O927" i="1"/>
  <c r="O915" i="1"/>
  <c r="O904" i="1"/>
  <c r="O892" i="1"/>
  <c r="O880" i="1"/>
  <c r="O868" i="1"/>
  <c r="O856" i="1"/>
  <c r="O844" i="1"/>
  <c r="O833" i="1"/>
  <c r="O821" i="1"/>
  <c r="O809" i="1"/>
  <c r="O797" i="1"/>
  <c r="O785" i="1"/>
  <c r="O774" i="1"/>
  <c r="O762" i="1"/>
  <c r="O750" i="1"/>
  <c r="O738" i="1"/>
  <c r="O726" i="1"/>
  <c r="O703" i="1"/>
  <c r="O691" i="1"/>
  <c r="O679" i="1"/>
  <c r="O667" i="1"/>
  <c r="O655" i="1"/>
  <c r="O644" i="1"/>
  <c r="O632" i="1"/>
  <c r="O620" i="1"/>
  <c r="O608" i="1"/>
  <c r="O596" i="1"/>
  <c r="O585" i="1"/>
  <c r="O573" i="1"/>
  <c r="O561" i="1"/>
  <c r="O549" i="1"/>
  <c r="O537" i="1"/>
  <c r="O525" i="1"/>
  <c r="O514" i="1"/>
  <c r="O502" i="1"/>
  <c r="O490" i="1"/>
  <c r="O478" i="1"/>
  <c r="O466" i="1"/>
  <c r="O455" i="1"/>
  <c r="O443" i="1"/>
  <c r="O431" i="1"/>
  <c r="O419" i="1"/>
  <c r="O407" i="1"/>
  <c r="O395" i="1"/>
  <c r="O384" i="1"/>
  <c r="O372" i="1"/>
  <c r="O360" i="1"/>
  <c r="O348" i="1"/>
  <c r="O336" i="1"/>
  <c r="O325" i="1"/>
  <c r="O313" i="1"/>
  <c r="O301" i="1"/>
  <c r="O289" i="1"/>
  <c r="O277" i="1"/>
  <c r="O266" i="1"/>
  <c r="O254" i="1"/>
  <c r="O242" i="1"/>
  <c r="O230" i="1"/>
  <c r="O218" i="1"/>
  <c r="O206" i="1"/>
  <c r="O195" i="1"/>
  <c r="O183" i="1"/>
  <c r="O171" i="1"/>
  <c r="O159" i="1"/>
  <c r="O147" i="1"/>
  <c r="O136" i="1"/>
  <c r="O124" i="1"/>
  <c r="O112" i="1"/>
  <c r="O100" i="1"/>
  <c r="O88" i="1"/>
  <c r="O76" i="1"/>
  <c r="O65" i="1"/>
  <c r="O53" i="1"/>
  <c r="O41" i="1"/>
  <c r="O29" i="1"/>
  <c r="O17" i="1"/>
  <c r="O6" i="1"/>
  <c r="O702" i="1"/>
  <c r="O690" i="1"/>
  <c r="O678" i="1"/>
  <c r="O666" i="1"/>
  <c r="O654" i="1"/>
  <c r="O643" i="1"/>
  <c r="O631" i="1"/>
  <c r="O619" i="1"/>
  <c r="O607" i="1"/>
  <c r="O595" i="1"/>
  <c r="O584" i="1"/>
  <c r="O572" i="1"/>
  <c r="O560" i="1"/>
  <c r="O548" i="1"/>
  <c r="O536" i="1"/>
  <c r="O524" i="1"/>
  <c r="O513" i="1"/>
  <c r="O501" i="1"/>
  <c r="O489" i="1"/>
  <c r="O477" i="1"/>
  <c r="O465" i="1"/>
  <c r="O454" i="1"/>
  <c r="O442" i="1"/>
  <c r="O430" i="1"/>
  <c r="O418" i="1"/>
  <c r="O406" i="1"/>
  <c r="O383" i="1"/>
  <c r="O371" i="1"/>
  <c r="O359" i="1"/>
  <c r="O347" i="1"/>
  <c r="O335" i="1"/>
  <c r="O324" i="1"/>
  <c r="O312" i="1"/>
  <c r="O300" i="1"/>
  <c r="O288" i="1"/>
  <c r="O276" i="1"/>
  <c r="O265" i="1"/>
  <c r="O253" i="1"/>
  <c r="O241" i="1"/>
  <c r="O229" i="1"/>
  <c r="O217" i="1"/>
  <c r="O205" i="1"/>
  <c r="O194" i="1"/>
  <c r="O182" i="1"/>
  <c r="O170" i="1"/>
  <c r="O158" i="1"/>
  <c r="O146" i="1"/>
  <c r="O135" i="1"/>
  <c r="O123" i="1"/>
  <c r="O111" i="1"/>
  <c r="O99" i="1"/>
  <c r="O87" i="1"/>
  <c r="O75" i="1"/>
  <c r="O64" i="1"/>
  <c r="O52" i="1"/>
  <c r="O40" i="1"/>
  <c r="O28" i="1"/>
  <c r="O16" i="1"/>
  <c r="O5" i="1"/>
  <c r="O1020" i="1"/>
  <c r="O1008" i="1"/>
  <c r="O996" i="1"/>
  <c r="O984" i="1"/>
  <c r="O972" i="1"/>
  <c r="O961" i="1"/>
  <c r="O949" i="1"/>
  <c r="O937" i="1"/>
  <c r="O925" i="1"/>
  <c r="O913" i="1"/>
  <c r="O902" i="1"/>
  <c r="O890" i="1"/>
  <c r="O878" i="1"/>
  <c r="O866" i="1"/>
  <c r="O854" i="1"/>
  <c r="O831" i="1"/>
  <c r="O819" i="1"/>
  <c r="O807" i="1"/>
  <c r="O795" i="1"/>
  <c r="O783" i="1"/>
  <c r="O772" i="1"/>
  <c r="O760" i="1"/>
  <c r="O748" i="1"/>
  <c r="O736" i="1"/>
  <c r="O724" i="1"/>
  <c r="O713" i="1"/>
  <c r="O701" i="1"/>
  <c r="O689" i="1"/>
  <c r="O677" i="1"/>
  <c r="O665" i="1"/>
  <c r="O653" i="1"/>
  <c r="O642" i="1"/>
  <c r="O630" i="1"/>
  <c r="O618" i="1"/>
  <c r="O606" i="1"/>
  <c r="O594" i="1"/>
  <c r="O583" i="1"/>
  <c r="O571" i="1"/>
  <c r="O559" i="1"/>
  <c r="O547" i="1"/>
  <c r="O535" i="1"/>
  <c r="O523" i="1"/>
  <c r="O512" i="1"/>
  <c r="O500" i="1"/>
  <c r="O488" i="1"/>
  <c r="O476" i="1"/>
  <c r="O464" i="1"/>
  <c r="O453" i="1"/>
  <c r="O441" i="1"/>
  <c r="O429" i="1"/>
  <c r="O417" i="1"/>
  <c r="O405" i="1"/>
  <c r="O394" i="1"/>
  <c r="O382" i="1"/>
  <c r="O370" i="1"/>
  <c r="O358" i="1"/>
  <c r="O346" i="1"/>
  <c r="O334" i="1"/>
  <c r="O323" i="1"/>
  <c r="O311" i="1"/>
  <c r="O299" i="1"/>
  <c r="O287" i="1"/>
  <c r="O275" i="1"/>
  <c r="O264" i="1"/>
  <c r="O252" i="1"/>
  <c r="O240" i="1"/>
  <c r="O228" i="1"/>
  <c r="O216" i="1"/>
  <c r="O204" i="1"/>
  <c r="O193" i="1"/>
  <c r="O181" i="1"/>
  <c r="O169" i="1"/>
  <c r="O157" i="1"/>
  <c r="O145" i="1"/>
  <c r="O134" i="1"/>
  <c r="O122" i="1"/>
  <c r="O110" i="1"/>
  <c r="O98" i="1"/>
  <c r="O86" i="1"/>
  <c r="O63" i="1"/>
  <c r="O51" i="1"/>
  <c r="O39" i="1"/>
  <c r="O27" i="1"/>
  <c r="O15" i="1"/>
  <c r="O4" i="1"/>
  <c r="O946" i="1"/>
  <c r="O934" i="1"/>
  <c r="O922" i="1"/>
  <c r="O910" i="1"/>
  <c r="O899" i="1"/>
  <c r="O887" i="1"/>
  <c r="O875" i="1"/>
  <c r="O863" i="1"/>
  <c r="O851" i="1"/>
  <c r="O840" i="1"/>
  <c r="O828" i="1"/>
  <c r="O816" i="1"/>
  <c r="O804" i="1"/>
  <c r="O792" i="1"/>
  <c r="O780" i="1"/>
  <c r="O769" i="1"/>
  <c r="O757" i="1"/>
  <c r="O745" i="1"/>
  <c r="O733" i="1"/>
  <c r="O721" i="1"/>
  <c r="O710" i="1"/>
  <c r="O698" i="1"/>
  <c r="O686" i="1"/>
  <c r="O674" i="1"/>
  <c r="O662" i="1"/>
  <c r="O639" i="1"/>
  <c r="O627" i="1"/>
  <c r="O615" i="1"/>
  <c r="O603" i="1"/>
  <c r="O591" i="1"/>
  <c r="O580" i="1"/>
  <c r="O568" i="1"/>
  <c r="O556" i="1"/>
  <c r="O544" i="1"/>
  <c r="O532" i="1"/>
  <c r="O521" i="1"/>
  <c r="O509" i="1"/>
  <c r="O497" i="1"/>
  <c r="O485" i="1"/>
  <c r="O473" i="1"/>
  <c r="O461" i="1"/>
  <c r="O450" i="1"/>
  <c r="O438" i="1"/>
  <c r="O426" i="1"/>
  <c r="O414" i="1"/>
  <c r="O402" i="1"/>
  <c r="O391" i="1"/>
  <c r="O379" i="1"/>
  <c r="O367" i="1"/>
  <c r="O355" i="1"/>
  <c r="O343" i="1"/>
  <c r="O331" i="1"/>
  <c r="O320" i="1"/>
  <c r="O308" i="1"/>
  <c r="O296" i="1"/>
  <c r="O284" i="1"/>
  <c r="O272" i="1"/>
  <c r="O261" i="1"/>
  <c r="O249" i="1"/>
  <c r="O237" i="1"/>
  <c r="O225" i="1"/>
  <c r="O213" i="1"/>
  <c r="O202" i="1"/>
  <c r="O190" i="1"/>
  <c r="O178" i="1"/>
  <c r="O166" i="1"/>
  <c r="O154" i="1"/>
  <c r="O142" i="1"/>
  <c r="O131" i="1"/>
  <c r="O119" i="1"/>
  <c r="O107" i="1"/>
  <c r="O95" i="1"/>
  <c r="O83" i="1"/>
  <c r="O72" i="1"/>
  <c r="O60" i="1"/>
  <c r="O48" i="1"/>
  <c r="O36" i="1"/>
  <c r="O24" i="1"/>
  <c r="O12" i="1"/>
  <c r="O530" i="1"/>
  <c r="O519" i="1"/>
  <c r="O507" i="1"/>
  <c r="O495" i="1"/>
  <c r="O483" i="1"/>
  <c r="O471" i="1"/>
  <c r="O459" i="1"/>
  <c r="O448" i="1"/>
  <c r="O436" i="1"/>
  <c r="O424" i="1"/>
  <c r="O412" i="1"/>
  <c r="O400" i="1"/>
  <c r="O389" i="1"/>
  <c r="O377" i="1"/>
  <c r="O365" i="1"/>
  <c r="O353" i="1"/>
  <c r="O341" i="1"/>
  <c r="O330" i="1"/>
  <c r="O318" i="1"/>
  <c r="O306" i="1"/>
  <c r="O294" i="1"/>
  <c r="O282" i="1"/>
  <c r="O270" i="1"/>
  <c r="O259" i="1"/>
  <c r="O247" i="1"/>
  <c r="O235" i="1"/>
  <c r="O223" i="1"/>
  <c r="O211" i="1"/>
  <c r="O200" i="1"/>
  <c r="O188" i="1"/>
  <c r="O176" i="1"/>
  <c r="O164" i="1"/>
  <c r="O152" i="1"/>
  <c r="O140" i="1"/>
  <c r="O129" i="1"/>
  <c r="O117" i="1"/>
  <c r="O105" i="1"/>
  <c r="O93" i="1"/>
  <c r="O81" i="1"/>
  <c r="O70" i="1"/>
  <c r="O58" i="1"/>
  <c r="O46" i="1"/>
  <c r="O34" i="1"/>
  <c r="O22" i="1"/>
  <c r="O967" i="1"/>
  <c r="O955" i="1"/>
  <c r="O943" i="1"/>
  <c r="O931" i="1"/>
  <c r="O919" i="1"/>
  <c r="O907" i="1"/>
  <c r="O896" i="1"/>
  <c r="O884" i="1"/>
  <c r="O872" i="1"/>
  <c r="O860" i="1"/>
  <c r="O848" i="1"/>
  <c r="O837" i="1"/>
  <c r="O825" i="1"/>
  <c r="O813" i="1"/>
  <c r="O801" i="1"/>
  <c r="O789" i="1"/>
  <c r="O778" i="1"/>
  <c r="O766" i="1"/>
  <c r="O754" i="1"/>
  <c r="O742" i="1"/>
  <c r="O730" i="1"/>
  <c r="O718" i="1"/>
  <c r="O707" i="1"/>
  <c r="O695" i="1"/>
  <c r="O683" i="1"/>
  <c r="O671" i="1"/>
  <c r="O659" i="1"/>
  <c r="O648" i="1"/>
  <c r="O636" i="1"/>
  <c r="O624" i="1"/>
  <c r="O612" i="1"/>
  <c r="O600" i="1"/>
  <c r="O588" i="1"/>
  <c r="O577" i="1"/>
  <c r="O565" i="1"/>
  <c r="O553" i="1"/>
  <c r="O541" i="1"/>
  <c r="O529" i="1"/>
  <c r="O518" i="1"/>
  <c r="O506" i="1"/>
  <c r="O494" i="1"/>
  <c r="O482" i="1"/>
  <c r="O470" i="1"/>
  <c r="O447" i="1"/>
  <c r="O435" i="1"/>
  <c r="O423" i="1"/>
  <c r="O411" i="1"/>
  <c r="O399" i="1"/>
  <c r="O388" i="1"/>
  <c r="O376" i="1"/>
  <c r="O364" i="1"/>
  <c r="O352" i="1"/>
  <c r="O340" i="1"/>
  <c r="O329" i="1"/>
  <c r="O317" i="1"/>
  <c r="O305" i="1"/>
  <c r="O293" i="1"/>
  <c r="O281" i="1"/>
  <c r="O269" i="1"/>
  <c r="O258" i="1"/>
  <c r="O246" i="1"/>
  <c r="O234" i="1"/>
  <c r="O222" i="1"/>
  <c r="O210" i="1"/>
  <c r="O199" i="1"/>
  <c r="O187" i="1"/>
  <c r="O175" i="1"/>
  <c r="O163" i="1"/>
  <c r="O151" i="1"/>
  <c r="O139" i="1"/>
  <c r="O128" i="1"/>
  <c r="O116" i="1"/>
  <c r="O104" i="1"/>
  <c r="O92" i="1"/>
  <c r="O80" i="1"/>
  <c r="O69" i="1"/>
  <c r="O57" i="1"/>
  <c r="O45" i="1"/>
  <c r="O33" i="1"/>
  <c r="O21" i="1"/>
  <c r="O10" i="1"/>
  <c r="O706" i="1"/>
  <c r="O694" i="1"/>
  <c r="O682" i="1"/>
  <c r="O670" i="1"/>
  <c r="O658" i="1"/>
  <c r="O647" i="1"/>
  <c r="O635" i="1"/>
  <c r="O623" i="1"/>
  <c r="O611" i="1"/>
  <c r="O599" i="1"/>
  <c r="O587" i="1"/>
  <c r="O576" i="1"/>
  <c r="O564" i="1"/>
  <c r="O552" i="1"/>
  <c r="O540" i="1"/>
  <c r="O528" i="1"/>
  <c r="O517" i="1"/>
  <c r="O505" i="1"/>
  <c r="O493" i="1"/>
  <c r="O481" i="1"/>
  <c r="O469" i="1"/>
  <c r="O458" i="1"/>
  <c r="O446" i="1"/>
  <c r="O434" i="1"/>
  <c r="O422" i="1"/>
  <c r="O410" i="1"/>
  <c r="O398" i="1"/>
  <c r="O387" i="1"/>
  <c r="O375" i="1"/>
  <c r="O363" i="1"/>
  <c r="O351" i="1"/>
  <c r="O339" i="1"/>
  <c r="O328" i="1"/>
  <c r="O316" i="1"/>
  <c r="O304" i="1"/>
  <c r="O292" i="1"/>
  <c r="O280" i="1"/>
  <c r="O268" i="1"/>
  <c r="O257" i="1"/>
  <c r="O245" i="1"/>
  <c r="O233" i="1"/>
  <c r="O221" i="1"/>
  <c r="O209" i="1"/>
  <c r="O198" i="1"/>
  <c r="O186" i="1"/>
  <c r="O174" i="1"/>
  <c r="O162" i="1"/>
  <c r="O150" i="1"/>
  <c r="O127" i="1"/>
  <c r="O115" i="1"/>
  <c r="O103" i="1"/>
  <c r="O91" i="1"/>
  <c r="O79" i="1"/>
  <c r="O68" i="1"/>
  <c r="O56" i="1"/>
  <c r="O44" i="1"/>
  <c r="O32" i="1"/>
  <c r="O20" i="1"/>
  <c r="O9" i="1"/>
  <c r="O1000" i="1"/>
  <c r="O988" i="1"/>
  <c r="O976" i="1"/>
  <c r="O965" i="1"/>
  <c r="O953" i="1"/>
  <c r="O941" i="1"/>
  <c r="O929" i="1"/>
  <c r="O917" i="1"/>
  <c r="O906" i="1"/>
  <c r="O894" i="1"/>
  <c r="O882" i="1"/>
  <c r="O870" i="1"/>
  <c r="O858" i="1"/>
  <c r="O846" i="1"/>
  <c r="O835" i="1"/>
  <c r="O823" i="1"/>
  <c r="O811" i="1"/>
  <c r="O799" i="1"/>
  <c r="O787" i="1"/>
  <c r="O776" i="1"/>
  <c r="O764" i="1"/>
  <c r="O752" i="1"/>
  <c r="O740" i="1"/>
  <c r="O728" i="1"/>
  <c r="O716" i="1"/>
  <c r="O705" i="1"/>
  <c r="O693" i="1"/>
  <c r="O681" i="1"/>
  <c r="O669" i="1"/>
  <c r="O657" i="1"/>
  <c r="O646" i="1"/>
  <c r="O634" i="1"/>
  <c r="O622" i="1"/>
  <c r="O610" i="1"/>
  <c r="O598" i="1"/>
  <c r="O575" i="1"/>
  <c r="O563" i="1"/>
  <c r="O551" i="1"/>
  <c r="O539" i="1"/>
  <c r="O527" i="1"/>
  <c r="O516" i="1"/>
  <c r="O504" i="1"/>
  <c r="O492" i="1"/>
  <c r="O480" i="1"/>
  <c r="O468" i="1"/>
  <c r="O457" i="1"/>
  <c r="O445" i="1"/>
  <c r="O433" i="1"/>
  <c r="O421" i="1"/>
  <c r="O409" i="1"/>
  <c r="O397" i="1"/>
  <c r="O386" i="1"/>
  <c r="O374" i="1"/>
  <c r="O362" i="1"/>
  <c r="O350" i="1"/>
  <c r="O338" i="1"/>
  <c r="O327" i="1"/>
  <c r="O315" i="1"/>
  <c r="O303" i="1"/>
  <c r="O291" i="1"/>
  <c r="O279" i="1"/>
  <c r="O267" i="1"/>
  <c r="O256" i="1"/>
  <c r="O244" i="1"/>
  <c r="O232" i="1"/>
  <c r="O220" i="1"/>
  <c r="O208" i="1"/>
  <c r="O197" i="1"/>
  <c r="O185" i="1"/>
  <c r="O173" i="1"/>
  <c r="O161" i="1"/>
  <c r="O149" i="1"/>
  <c r="O138" i="1"/>
  <c r="O126" i="1"/>
  <c r="O114" i="1"/>
  <c r="O102" i="1"/>
  <c r="O90" i="1"/>
  <c r="O78" i="1"/>
  <c r="O67" i="1"/>
  <c r="O55" i="1"/>
  <c r="O43" i="1"/>
  <c r="O31" i="1"/>
  <c r="O19" i="1"/>
  <c r="O8" i="1"/>
  <c r="O122" i="5"/>
  <c r="J122" i="5"/>
  <c r="K122" i="5" s="1"/>
  <c r="I122" i="5"/>
  <c r="P3" i="1" l="1"/>
  <c r="Q3" i="1" s="1"/>
  <c r="R3" i="1" s="1"/>
  <c r="P4" i="1"/>
  <c r="Q4" i="1" s="1"/>
  <c r="R4" i="1" s="1"/>
  <c r="P5" i="1"/>
  <c r="Q5" i="1" s="1"/>
  <c r="R5" i="1" s="1"/>
  <c r="P6" i="1"/>
  <c r="Q6" i="1" s="1"/>
  <c r="R6" i="1" s="1"/>
  <c r="P7" i="1"/>
  <c r="Q7" i="1" s="1"/>
  <c r="R7" i="1" s="1"/>
  <c r="P12" i="1"/>
  <c r="Q12" i="1" s="1"/>
  <c r="R12" i="1" s="1"/>
  <c r="P14" i="1"/>
  <c r="Q14" i="1" s="1"/>
  <c r="R14" i="1" s="1"/>
  <c r="P16" i="1"/>
  <c r="Q16" i="1" s="1"/>
  <c r="R16" i="1" s="1"/>
  <c r="P17" i="1"/>
  <c r="Q17" i="1" s="1"/>
  <c r="R17" i="1" s="1"/>
  <c r="P18" i="1"/>
  <c r="Q18" i="1" s="1"/>
  <c r="R18" i="1" s="1"/>
  <c r="P19" i="1"/>
  <c r="Q19" i="1" s="1"/>
  <c r="R19" i="1" s="1"/>
  <c r="P21" i="1"/>
  <c r="Q21" i="1" s="1"/>
  <c r="R21" i="1" s="1"/>
  <c r="P24" i="1"/>
  <c r="Q24" i="1" s="1"/>
  <c r="R24" i="1" s="1"/>
  <c r="P26" i="1"/>
  <c r="Q26" i="1" s="1"/>
  <c r="R26" i="1" s="1"/>
  <c r="P28" i="1"/>
  <c r="Q28" i="1" s="1"/>
  <c r="R28" i="1" s="1"/>
  <c r="P29" i="1"/>
  <c r="Q29" i="1" s="1"/>
  <c r="R29" i="1" s="1"/>
  <c r="P30" i="1"/>
  <c r="Q30" i="1" s="1"/>
  <c r="R30" i="1" s="1"/>
  <c r="P31" i="1"/>
  <c r="Q31" i="1" s="1"/>
  <c r="R31" i="1" s="1"/>
  <c r="P33" i="1"/>
  <c r="Q33" i="1" s="1"/>
  <c r="R33" i="1" s="1"/>
  <c r="P34" i="1"/>
  <c r="Q34" i="1" s="1"/>
  <c r="R34" i="1" s="1"/>
  <c r="P38" i="1"/>
  <c r="Q38" i="1" s="1"/>
  <c r="R38" i="1" s="1"/>
  <c r="P40" i="1"/>
  <c r="Q40" i="1" s="1"/>
  <c r="R40" i="1" s="1"/>
  <c r="P41" i="1"/>
  <c r="Q41" i="1" s="1"/>
  <c r="R41" i="1" s="1"/>
  <c r="P42" i="1"/>
  <c r="Q42" i="1" s="1"/>
  <c r="R42" i="1" s="1"/>
  <c r="P43" i="1"/>
  <c r="Q43" i="1" s="1"/>
  <c r="R43" i="1" s="1"/>
  <c r="P44" i="1"/>
  <c r="Q44" i="1" s="1"/>
  <c r="R44" i="1" s="1"/>
  <c r="P45" i="1"/>
  <c r="Q45" i="1" s="1"/>
  <c r="R45" i="1" s="1"/>
  <c r="P46" i="1"/>
  <c r="Q46" i="1" s="1"/>
  <c r="R46" i="1" s="1"/>
  <c r="P50" i="1"/>
  <c r="Q50" i="1" s="1"/>
  <c r="R50" i="1" s="1"/>
  <c r="P51" i="1"/>
  <c r="Q51" i="1" s="1"/>
  <c r="R51" i="1" s="1"/>
  <c r="P52" i="1"/>
  <c r="Q52" i="1" s="1"/>
  <c r="R52" i="1" s="1"/>
  <c r="P53" i="1"/>
  <c r="Q53" i="1" s="1"/>
  <c r="R53" i="1" s="1"/>
  <c r="P54" i="1"/>
  <c r="Q54" i="1" s="1"/>
  <c r="R54" i="1" s="1"/>
  <c r="P55" i="1"/>
  <c r="Q55" i="1" s="1"/>
  <c r="R55" i="1" s="1"/>
  <c r="P56" i="1"/>
  <c r="Q56" i="1" s="1"/>
  <c r="R56" i="1" s="1"/>
  <c r="P60" i="1"/>
  <c r="Q60" i="1" s="1"/>
  <c r="R60" i="1" s="1"/>
  <c r="P62" i="1"/>
  <c r="Q62" i="1" s="1"/>
  <c r="R62" i="1" s="1"/>
  <c r="P63" i="1"/>
  <c r="Q63" i="1" s="1"/>
  <c r="R63" i="1" s="1"/>
  <c r="P64" i="1"/>
  <c r="Q64" i="1" s="1"/>
  <c r="R64" i="1" s="1"/>
  <c r="P65" i="1"/>
  <c r="Q65" i="1" s="1"/>
  <c r="R65" i="1" s="1"/>
  <c r="P66" i="1"/>
  <c r="Q66" i="1" s="1"/>
  <c r="R66" i="1" s="1"/>
  <c r="P67" i="1"/>
  <c r="Q67" i="1" s="1"/>
  <c r="R67" i="1" s="1"/>
  <c r="P68" i="1"/>
  <c r="Q68" i="1" s="1"/>
  <c r="R68" i="1" s="1"/>
  <c r="P69" i="1"/>
  <c r="Q69" i="1" s="1"/>
  <c r="R69" i="1" s="1"/>
  <c r="P70" i="1"/>
  <c r="Q70" i="1" s="1"/>
  <c r="R70" i="1" s="1"/>
  <c r="P74" i="1"/>
  <c r="Q74" i="1" s="1"/>
  <c r="R74" i="1" s="1"/>
  <c r="P75" i="1"/>
  <c r="Q75" i="1" s="1"/>
  <c r="R75" i="1" s="1"/>
  <c r="P76" i="1"/>
  <c r="Q76" i="1" s="1"/>
  <c r="R76" i="1" s="1"/>
  <c r="P77" i="1"/>
  <c r="Q77" i="1" s="1"/>
  <c r="R77" i="1" s="1"/>
  <c r="P78" i="1"/>
  <c r="Q78" i="1" s="1"/>
  <c r="R78" i="1" s="1"/>
  <c r="P79" i="1"/>
  <c r="Q79" i="1" s="1"/>
  <c r="R79" i="1" s="1"/>
  <c r="P84" i="1"/>
  <c r="Q84" i="1" s="1"/>
  <c r="R84" i="1" s="1"/>
  <c r="P86" i="1"/>
  <c r="Q86" i="1" s="1"/>
  <c r="R86" i="1" s="1"/>
  <c r="P87" i="1"/>
  <c r="Q87" i="1" s="1"/>
  <c r="R87" i="1" s="1"/>
  <c r="P88" i="1"/>
  <c r="Q88" i="1" s="1"/>
  <c r="R88" i="1" s="1"/>
  <c r="P89" i="1"/>
  <c r="Q89" i="1" s="1"/>
  <c r="R89" i="1" s="1"/>
  <c r="P90" i="1"/>
  <c r="Q90" i="1" s="1"/>
  <c r="R90" i="1" s="1"/>
  <c r="P91" i="1"/>
  <c r="Q91" i="1" s="1"/>
  <c r="R91" i="1" s="1"/>
  <c r="P93" i="1"/>
  <c r="Q93" i="1" s="1"/>
  <c r="R93" i="1" s="1"/>
  <c r="P96" i="1"/>
  <c r="Q96" i="1" s="1"/>
  <c r="R96" i="1" s="1"/>
  <c r="P98" i="1"/>
  <c r="Q98" i="1" s="1"/>
  <c r="R98" i="1" s="1"/>
  <c r="P100" i="1"/>
  <c r="Q100" i="1" s="1"/>
  <c r="R100" i="1" s="1"/>
  <c r="P101" i="1"/>
  <c r="Q101" i="1" s="1"/>
  <c r="R101" i="1" s="1"/>
  <c r="P102" i="1"/>
  <c r="Q102" i="1" s="1"/>
  <c r="R102" i="1" s="1"/>
  <c r="P103" i="1"/>
  <c r="Q103" i="1" s="1"/>
  <c r="R103" i="1" s="1"/>
  <c r="P105" i="1"/>
  <c r="Q105" i="1" s="1"/>
  <c r="R105" i="1" s="1"/>
  <c r="P106" i="1"/>
  <c r="Q106" i="1" s="1"/>
  <c r="R106" i="1" s="1"/>
  <c r="P108" i="1"/>
  <c r="Q108" i="1" s="1"/>
  <c r="R108" i="1" s="1"/>
  <c r="P110" i="1"/>
  <c r="Q110" i="1" s="1"/>
  <c r="R110" i="1" s="1"/>
  <c r="P112" i="1"/>
  <c r="Q112" i="1" s="1"/>
  <c r="R112" i="1" s="1"/>
  <c r="P113" i="1"/>
  <c r="Q113" i="1" s="1"/>
  <c r="R113" i="1" s="1"/>
  <c r="P114" i="1"/>
  <c r="Q114" i="1" s="1"/>
  <c r="R114" i="1" s="1"/>
  <c r="P115" i="1"/>
  <c r="Q115" i="1" s="1"/>
  <c r="R115" i="1" s="1"/>
  <c r="P116" i="1"/>
  <c r="Q116" i="1" s="1"/>
  <c r="R116" i="1" s="1"/>
  <c r="P117" i="1"/>
  <c r="Q117" i="1" s="1"/>
  <c r="R117" i="1" s="1"/>
  <c r="P120" i="1"/>
  <c r="Q120" i="1" s="1"/>
  <c r="R120" i="1" s="1"/>
  <c r="P122" i="1"/>
  <c r="Q122" i="1" s="1"/>
  <c r="R122" i="1" s="1"/>
  <c r="P125" i="1"/>
  <c r="Q125" i="1" s="1"/>
  <c r="R125" i="1" s="1"/>
  <c r="P126" i="1"/>
  <c r="Q126" i="1" s="1"/>
  <c r="R126" i="1" s="1"/>
  <c r="P127" i="1"/>
  <c r="Q127" i="1" s="1"/>
  <c r="R127" i="1" s="1"/>
  <c r="P129" i="1"/>
  <c r="Q129" i="1" s="1"/>
  <c r="R129" i="1" s="1"/>
  <c r="P130" i="1"/>
  <c r="Q130" i="1" s="1"/>
  <c r="R130" i="1" s="1"/>
  <c r="P132" i="1"/>
  <c r="Q132" i="1" s="1"/>
  <c r="R132" i="1" s="1"/>
  <c r="P134" i="1"/>
  <c r="Q134" i="1" s="1"/>
  <c r="R134" i="1" s="1"/>
  <c r="P135" i="1"/>
  <c r="Q135" i="1" s="1"/>
  <c r="R135" i="1" s="1"/>
  <c r="P136" i="1"/>
  <c r="Q136" i="1" s="1"/>
  <c r="R136" i="1" s="1"/>
  <c r="P137" i="1"/>
  <c r="Q137" i="1" s="1"/>
  <c r="R137" i="1" s="1"/>
  <c r="P138" i="1"/>
  <c r="Q138" i="1" s="1"/>
  <c r="R138" i="1" s="1"/>
  <c r="P139" i="1"/>
  <c r="Q139" i="1" s="1"/>
  <c r="R139" i="1" s="1"/>
  <c r="P140" i="1"/>
  <c r="Q140" i="1" s="1"/>
  <c r="R140" i="1" s="1"/>
  <c r="P142" i="1"/>
  <c r="Q142" i="1" s="1"/>
  <c r="R142" i="1" s="1"/>
  <c r="P144" i="1"/>
  <c r="Q144" i="1" s="1"/>
  <c r="R144" i="1" s="1"/>
  <c r="P146" i="1"/>
  <c r="Q146" i="1" s="1"/>
  <c r="R146" i="1" s="1"/>
  <c r="P147" i="1"/>
  <c r="Q147" i="1" s="1"/>
  <c r="R147" i="1" s="1"/>
  <c r="P149" i="1"/>
  <c r="Q149" i="1" s="1"/>
  <c r="R149" i="1" s="1"/>
  <c r="P150" i="1"/>
  <c r="Q150" i="1" s="1"/>
  <c r="R150" i="1" s="1"/>
  <c r="P151" i="1"/>
  <c r="Q151" i="1" s="1"/>
  <c r="R151" i="1" s="1"/>
  <c r="P152" i="1"/>
  <c r="Q152" i="1" s="1"/>
  <c r="R152" i="1" s="1"/>
  <c r="P153" i="1"/>
  <c r="Q153" i="1" s="1"/>
  <c r="R153" i="1" s="1"/>
  <c r="P156" i="1"/>
  <c r="Q156" i="1" s="1"/>
  <c r="R156" i="1" s="1"/>
  <c r="P158" i="1"/>
  <c r="Q158" i="1" s="1"/>
  <c r="R158" i="1" s="1"/>
  <c r="P159" i="1"/>
  <c r="Q159" i="1" s="1"/>
  <c r="R159" i="1" s="1"/>
  <c r="P160" i="1"/>
  <c r="Q160" i="1" s="1"/>
  <c r="R160" i="1" s="1"/>
  <c r="P161" i="1"/>
  <c r="Q161" i="1" s="1"/>
  <c r="R161" i="1" s="1"/>
  <c r="P162" i="1"/>
  <c r="Q162" i="1" s="1"/>
  <c r="R162" i="1" s="1"/>
  <c r="P163" i="1"/>
  <c r="Q163" i="1" s="1"/>
  <c r="R163" i="1" s="1"/>
  <c r="P164" i="1"/>
  <c r="Q164" i="1" s="1"/>
  <c r="R164" i="1" s="1"/>
  <c r="P165" i="1"/>
  <c r="Q165" i="1" s="1"/>
  <c r="R165" i="1" s="1"/>
  <c r="P168" i="1"/>
  <c r="Q168" i="1" s="1"/>
  <c r="R168" i="1" s="1"/>
  <c r="P170" i="1"/>
  <c r="Q170" i="1" s="1"/>
  <c r="R170" i="1" s="1"/>
  <c r="P171" i="1"/>
  <c r="Q171" i="1" s="1"/>
  <c r="R171" i="1" s="1"/>
  <c r="P172" i="1"/>
  <c r="Q172" i="1" s="1"/>
  <c r="R172" i="1" s="1"/>
  <c r="P173" i="1"/>
  <c r="Q173" i="1" s="1"/>
  <c r="R173" i="1" s="1"/>
  <c r="P174" i="1"/>
  <c r="Q174" i="1" s="1"/>
  <c r="R174" i="1" s="1"/>
  <c r="P175" i="1"/>
  <c r="Q175" i="1" s="1"/>
  <c r="R175" i="1" s="1"/>
  <c r="P176" i="1"/>
  <c r="Q176" i="1" s="1"/>
  <c r="R176" i="1" s="1"/>
  <c r="P178" i="1"/>
  <c r="Q178" i="1" s="1"/>
  <c r="R178" i="1" s="1"/>
  <c r="P180" i="1"/>
  <c r="Q180" i="1" s="1"/>
  <c r="R180" i="1" s="1"/>
  <c r="P182" i="1"/>
  <c r="Q182" i="1" s="1"/>
  <c r="R182" i="1" s="1"/>
  <c r="P183" i="1"/>
  <c r="Q183" i="1" s="1"/>
  <c r="R183" i="1" s="1"/>
  <c r="P184" i="1"/>
  <c r="Q184" i="1" s="1"/>
  <c r="R184" i="1" s="1"/>
  <c r="P185" i="1"/>
  <c r="Q185" i="1" s="1"/>
  <c r="R185" i="1" s="1"/>
  <c r="P186" i="1"/>
  <c r="Q186" i="1" s="1"/>
  <c r="R186" i="1" s="1"/>
  <c r="P187" i="1"/>
  <c r="Q187" i="1" s="1"/>
  <c r="R187" i="1" s="1"/>
  <c r="P189" i="1"/>
  <c r="Q189" i="1" s="1"/>
  <c r="R189" i="1" s="1"/>
  <c r="P192" i="1"/>
  <c r="Q192" i="1" s="1"/>
  <c r="R192" i="1" s="1"/>
  <c r="P194" i="1"/>
  <c r="Q194" i="1" s="1"/>
  <c r="R194" i="1" s="1"/>
  <c r="P195" i="1"/>
  <c r="Q195" i="1" s="1"/>
  <c r="R195" i="1" s="1"/>
  <c r="P197" i="1"/>
  <c r="Q197" i="1" s="1"/>
  <c r="R197" i="1" s="1"/>
  <c r="P198" i="1"/>
  <c r="Q198" i="1" s="1"/>
  <c r="R198" i="1" s="1"/>
  <c r="P199" i="1"/>
  <c r="Q199" i="1" s="1"/>
  <c r="R199" i="1" s="1"/>
  <c r="P201" i="1"/>
  <c r="Q201" i="1" s="1"/>
  <c r="R201" i="1" s="1"/>
  <c r="P202" i="1"/>
  <c r="Q202" i="1" s="1"/>
  <c r="R202" i="1" s="1"/>
  <c r="P206" i="1"/>
  <c r="Q206" i="1" s="1"/>
  <c r="R206" i="1" s="1"/>
  <c r="P209" i="1"/>
  <c r="Q209" i="1" s="1"/>
  <c r="R209" i="1" s="1"/>
  <c r="P210" i="1"/>
  <c r="Q210" i="1" s="1"/>
  <c r="R210" i="1" s="1"/>
  <c r="P211" i="1"/>
  <c r="Q211" i="1" s="1"/>
  <c r="R211" i="1" s="1"/>
  <c r="P213" i="1"/>
  <c r="Q213" i="1" s="1"/>
  <c r="R213" i="1" s="1"/>
  <c r="P214" i="1"/>
  <c r="Q214" i="1" s="1"/>
  <c r="R214" i="1" s="1"/>
  <c r="P216" i="1"/>
  <c r="Q216" i="1" s="1"/>
  <c r="R216" i="1" s="1"/>
  <c r="P218" i="1"/>
  <c r="Q218" i="1" s="1"/>
  <c r="R218" i="1" s="1"/>
  <c r="P220" i="1"/>
  <c r="Q220" i="1" s="1"/>
  <c r="R220" i="1" s="1"/>
  <c r="P221" i="1"/>
  <c r="Q221" i="1" s="1"/>
  <c r="R221" i="1" s="1"/>
  <c r="P222" i="1"/>
  <c r="Q222" i="1" s="1"/>
  <c r="R222" i="1" s="1"/>
  <c r="P223" i="1"/>
  <c r="Q223" i="1" s="1"/>
  <c r="R223" i="1" s="1"/>
  <c r="P225" i="1"/>
  <c r="Q225" i="1" s="1"/>
  <c r="R225" i="1" s="1"/>
  <c r="P228" i="1"/>
  <c r="Q228" i="1" s="1"/>
  <c r="R228" i="1" s="1"/>
  <c r="P230" i="1"/>
  <c r="Q230" i="1" s="1"/>
  <c r="R230" i="1" s="1"/>
  <c r="P231" i="1"/>
  <c r="Q231" i="1" s="1"/>
  <c r="R231" i="1" s="1"/>
  <c r="P232" i="1"/>
  <c r="Q232" i="1" s="1"/>
  <c r="R232" i="1" s="1"/>
  <c r="P233" i="1"/>
  <c r="Q233" i="1" s="1"/>
  <c r="R233" i="1" s="1"/>
  <c r="P234" i="1"/>
  <c r="Q234" i="1" s="1"/>
  <c r="R234" i="1" s="1"/>
  <c r="P235" i="1"/>
  <c r="Q235" i="1" s="1"/>
  <c r="R235" i="1" s="1"/>
  <c r="P236" i="1"/>
  <c r="Q236" i="1" s="1"/>
  <c r="R236" i="1" s="1"/>
  <c r="P240" i="1"/>
  <c r="Q240" i="1" s="1"/>
  <c r="R240" i="1" s="1"/>
  <c r="P242" i="1"/>
  <c r="Q242" i="1" s="1"/>
  <c r="R242" i="1" s="1"/>
  <c r="P243" i="1"/>
  <c r="Q243" i="1" s="1"/>
  <c r="R243" i="1" s="1"/>
  <c r="P244" i="1"/>
  <c r="Q244" i="1" s="1"/>
  <c r="R244" i="1" s="1"/>
  <c r="P245" i="1"/>
  <c r="Q245" i="1" s="1"/>
  <c r="R245" i="1" s="1"/>
  <c r="P246" i="1"/>
  <c r="Q246" i="1" s="1"/>
  <c r="R246" i="1" s="1"/>
  <c r="P247" i="1"/>
  <c r="Q247" i="1" s="1"/>
  <c r="R247" i="1" s="1"/>
  <c r="P249" i="1"/>
  <c r="Q249" i="1" s="1"/>
  <c r="R249" i="1" s="1"/>
  <c r="P250" i="1"/>
  <c r="Q250" i="1" s="1"/>
  <c r="R250" i="1" s="1"/>
  <c r="P254" i="1"/>
  <c r="Q254" i="1" s="1"/>
  <c r="R254" i="1" s="1"/>
  <c r="P255" i="1"/>
  <c r="Q255" i="1" s="1"/>
  <c r="R255" i="1" s="1"/>
  <c r="P256" i="1"/>
  <c r="Q256" i="1" s="1"/>
  <c r="R256" i="1" s="1"/>
  <c r="P257" i="1"/>
  <c r="Q257" i="1" s="1"/>
  <c r="R257" i="1" s="1"/>
  <c r="P258" i="1"/>
  <c r="Q258" i="1" s="1"/>
  <c r="R258" i="1" s="1"/>
  <c r="P259" i="1"/>
  <c r="Q259" i="1" s="1"/>
  <c r="R259" i="1" s="1"/>
  <c r="P260" i="1"/>
  <c r="Q260" i="1" s="1"/>
  <c r="R260" i="1" s="1"/>
  <c r="P264" i="1"/>
  <c r="Q264" i="1" s="1"/>
  <c r="R264" i="1" s="1"/>
  <c r="P266" i="1"/>
  <c r="Q266" i="1" s="1"/>
  <c r="R266" i="1" s="1"/>
  <c r="P267" i="1"/>
  <c r="Q267" i="1" s="1"/>
  <c r="R267" i="1" s="1"/>
  <c r="P268" i="1"/>
  <c r="Q268" i="1" s="1"/>
  <c r="R268" i="1" s="1"/>
  <c r="P269" i="1"/>
  <c r="Q269" i="1" s="1"/>
  <c r="R269" i="1" s="1"/>
  <c r="P270" i="1"/>
  <c r="Q270" i="1" s="1"/>
  <c r="R270" i="1" s="1"/>
  <c r="P271" i="1"/>
  <c r="Q271" i="1" s="1"/>
  <c r="R271" i="1" s="1"/>
  <c r="P273" i="1"/>
  <c r="Q273" i="1" s="1"/>
  <c r="R273" i="1" s="1"/>
  <c r="P276" i="1"/>
  <c r="Q276" i="1" s="1"/>
  <c r="R276" i="1" s="1"/>
  <c r="P278" i="1"/>
  <c r="Q278" i="1" s="1"/>
  <c r="R278" i="1" s="1"/>
  <c r="P279" i="1"/>
  <c r="Q279" i="1" s="1"/>
  <c r="R279" i="1" s="1"/>
  <c r="P280" i="1"/>
  <c r="Q280" i="1" s="1"/>
  <c r="R280" i="1" s="1"/>
  <c r="P281" i="1"/>
  <c r="Q281" i="1" s="1"/>
  <c r="R281" i="1" s="1"/>
  <c r="P282" i="1"/>
  <c r="Q282" i="1" s="1"/>
  <c r="R282" i="1" s="1"/>
  <c r="P283" i="1"/>
  <c r="Q283" i="1" s="1"/>
  <c r="R283" i="1" s="1"/>
  <c r="P285" i="1"/>
  <c r="Q285" i="1" s="1"/>
  <c r="R285" i="1" s="1"/>
  <c r="P286" i="1"/>
  <c r="Q286" i="1" s="1"/>
  <c r="R286" i="1" s="1"/>
  <c r="P288" i="1"/>
  <c r="Q288" i="1" s="1"/>
  <c r="R288" i="1" s="1"/>
  <c r="P290" i="1"/>
  <c r="Q290" i="1" s="1"/>
  <c r="R290" i="1" s="1"/>
  <c r="P291" i="1"/>
  <c r="Q291" i="1" s="1"/>
  <c r="R291" i="1" s="1"/>
  <c r="P292" i="1"/>
  <c r="Q292" i="1" s="1"/>
  <c r="R292" i="1" s="1"/>
  <c r="P293" i="1"/>
  <c r="Q293" i="1" s="1"/>
  <c r="R293" i="1" s="1"/>
  <c r="P294" i="1"/>
  <c r="Q294" i="1" s="1"/>
  <c r="R294" i="1" s="1"/>
  <c r="P295" i="1"/>
  <c r="Q295" i="1" s="1"/>
  <c r="R295" i="1" s="1"/>
  <c r="P296" i="1"/>
  <c r="Q296" i="1" s="1"/>
  <c r="R296" i="1" s="1"/>
  <c r="P298" i="1"/>
  <c r="Q298" i="1" s="1"/>
  <c r="R298" i="1" s="1"/>
  <c r="P300" i="1"/>
  <c r="Q300" i="1" s="1"/>
  <c r="R300" i="1" s="1"/>
  <c r="P302" i="1"/>
  <c r="Q302" i="1" s="1"/>
  <c r="R302" i="1" s="1"/>
  <c r="P303" i="1"/>
  <c r="Q303" i="1" s="1"/>
  <c r="R303" i="1" s="1"/>
  <c r="P304" i="1"/>
  <c r="Q304" i="1" s="1"/>
  <c r="R304" i="1" s="1"/>
  <c r="P305" i="1"/>
  <c r="Q305" i="1" s="1"/>
  <c r="R305" i="1" s="1"/>
  <c r="P306" i="1"/>
  <c r="Q306" i="1" s="1"/>
  <c r="R306" i="1" s="1"/>
  <c r="P307" i="1"/>
  <c r="Q307" i="1" s="1"/>
  <c r="R307" i="1" s="1"/>
  <c r="P308" i="1"/>
  <c r="Q308" i="1" s="1"/>
  <c r="R308" i="1" s="1"/>
  <c r="P309" i="1"/>
  <c r="Q309" i="1" s="1"/>
  <c r="R309" i="1" s="1"/>
  <c r="P310" i="1"/>
  <c r="Q310" i="1" s="1"/>
  <c r="R310" i="1" s="1"/>
  <c r="P312" i="1"/>
  <c r="Q312" i="1" s="1"/>
  <c r="R312" i="1" s="1"/>
  <c r="P314" i="1"/>
  <c r="Q314" i="1" s="1"/>
  <c r="R314" i="1" s="1"/>
  <c r="P315" i="1"/>
  <c r="Q315" i="1" s="1"/>
  <c r="R315" i="1" s="1"/>
  <c r="P316" i="1"/>
  <c r="Q316" i="1" s="1"/>
  <c r="R316" i="1" s="1"/>
  <c r="P317" i="1"/>
  <c r="Q317" i="1" s="1"/>
  <c r="R317" i="1" s="1"/>
  <c r="P318" i="1"/>
  <c r="Q318" i="1" s="1"/>
  <c r="R318" i="1" s="1"/>
  <c r="P319" i="1"/>
  <c r="Q319" i="1" s="1"/>
  <c r="R319" i="1" s="1"/>
  <c r="P320" i="1"/>
  <c r="Q320" i="1" s="1"/>
  <c r="R320" i="1" s="1"/>
  <c r="P321" i="1"/>
  <c r="Q321" i="1" s="1"/>
  <c r="R321" i="1" s="1"/>
  <c r="P324" i="1"/>
  <c r="Q324" i="1" s="1"/>
  <c r="R324" i="1" s="1"/>
  <c r="P326" i="1"/>
  <c r="Q326" i="1" s="1"/>
  <c r="R326" i="1" s="1"/>
  <c r="P327" i="1"/>
  <c r="Q327" i="1" s="1"/>
  <c r="R327" i="1" s="1"/>
  <c r="P328" i="1"/>
  <c r="Q328" i="1" s="1"/>
  <c r="R328" i="1" s="1"/>
  <c r="P329" i="1"/>
  <c r="Q329" i="1" s="1"/>
  <c r="R329" i="1" s="1"/>
  <c r="P330" i="1"/>
  <c r="Q330" i="1" s="1"/>
  <c r="R330" i="1" s="1"/>
  <c r="P331" i="1"/>
  <c r="Q331" i="1" s="1"/>
  <c r="R331" i="1" s="1"/>
  <c r="P332" i="1"/>
  <c r="Q332" i="1" s="1"/>
  <c r="R332" i="1" s="1"/>
  <c r="P334" i="1"/>
  <c r="Q334" i="1" s="1"/>
  <c r="R334" i="1" s="1"/>
  <c r="P336" i="1"/>
  <c r="Q336" i="1" s="1"/>
  <c r="R336" i="1" s="1"/>
  <c r="P338" i="1"/>
  <c r="Q338" i="1" s="1"/>
  <c r="R338" i="1" s="1"/>
  <c r="P339" i="1"/>
  <c r="Q339" i="1" s="1"/>
  <c r="R339" i="1" s="1"/>
  <c r="P340" i="1"/>
  <c r="Q340" i="1" s="1"/>
  <c r="R340" i="1" s="1"/>
  <c r="P341" i="1"/>
  <c r="Q341" i="1" s="1"/>
  <c r="R341" i="1" s="1"/>
  <c r="P342" i="1"/>
  <c r="Q342" i="1" s="1"/>
  <c r="R342" i="1" s="1"/>
  <c r="P343" i="1"/>
  <c r="Q343" i="1" s="1"/>
  <c r="R343" i="1" s="1"/>
  <c r="P344" i="1"/>
  <c r="Q344" i="1" s="1"/>
  <c r="R344" i="1" s="1"/>
  <c r="P345" i="1"/>
  <c r="Q345" i="1" s="1"/>
  <c r="R345" i="1" s="1"/>
  <c r="P346" i="1"/>
  <c r="Q346" i="1" s="1"/>
  <c r="R346" i="1" s="1"/>
  <c r="P349" i="1"/>
  <c r="Q349" i="1" s="1"/>
  <c r="R349" i="1" s="1"/>
  <c r="P350" i="1"/>
  <c r="Q350" i="1" s="1"/>
  <c r="R350" i="1" s="1"/>
  <c r="P351" i="1"/>
  <c r="Q351" i="1" s="1"/>
  <c r="R351" i="1" s="1"/>
  <c r="P352" i="1"/>
  <c r="Q352" i="1" s="1"/>
  <c r="R352" i="1" s="1"/>
  <c r="P353" i="1"/>
  <c r="Q353" i="1" s="1"/>
  <c r="R353" i="1" s="1"/>
  <c r="P354" i="1"/>
  <c r="Q354" i="1" s="1"/>
  <c r="R354" i="1" s="1"/>
  <c r="P355" i="1"/>
  <c r="Q355" i="1" s="1"/>
  <c r="R355" i="1" s="1"/>
  <c r="P356" i="1"/>
  <c r="Q356" i="1" s="1"/>
  <c r="R356" i="1" s="1"/>
  <c r="P357" i="1"/>
  <c r="Q357" i="1" s="1"/>
  <c r="R357" i="1" s="1"/>
  <c r="P360" i="1"/>
  <c r="Q360" i="1" s="1"/>
  <c r="R360" i="1" s="1"/>
  <c r="P362" i="1"/>
  <c r="Q362" i="1" s="1"/>
  <c r="R362" i="1" s="1"/>
  <c r="P363" i="1"/>
  <c r="Q363" i="1" s="1"/>
  <c r="R363" i="1" s="1"/>
  <c r="P364" i="1"/>
  <c r="Q364" i="1" s="1"/>
  <c r="R364" i="1" s="1"/>
  <c r="P365" i="1"/>
  <c r="Q365" i="1" s="1"/>
  <c r="R365" i="1" s="1"/>
  <c r="P366" i="1"/>
  <c r="Q366" i="1" s="1"/>
  <c r="R366" i="1" s="1"/>
  <c r="P367" i="1"/>
  <c r="Q367" i="1" s="1"/>
  <c r="R367" i="1" s="1"/>
  <c r="P368" i="1"/>
  <c r="Q368" i="1" s="1"/>
  <c r="R368" i="1" s="1"/>
  <c r="P369" i="1"/>
  <c r="Q369" i="1" s="1"/>
  <c r="R369" i="1" s="1"/>
  <c r="P374" i="1"/>
  <c r="Q374" i="1" s="1"/>
  <c r="R374" i="1" s="1"/>
  <c r="P375" i="1"/>
  <c r="Q375" i="1" s="1"/>
  <c r="R375" i="1" s="1"/>
  <c r="P376" i="1"/>
  <c r="Q376" i="1" s="1"/>
  <c r="R376" i="1" s="1"/>
  <c r="P377" i="1"/>
  <c r="Q377" i="1" s="1"/>
  <c r="R377" i="1" s="1"/>
  <c r="P378" i="1"/>
  <c r="Q378" i="1" s="1"/>
  <c r="R378" i="1" s="1"/>
  <c r="P379" i="1"/>
  <c r="Q379" i="1" s="1"/>
  <c r="R379" i="1" s="1"/>
  <c r="P381" i="1"/>
  <c r="Q381" i="1" s="1"/>
  <c r="R381" i="1" s="1"/>
  <c r="P384" i="1"/>
  <c r="Q384" i="1" s="1"/>
  <c r="R384" i="1" s="1"/>
  <c r="P386" i="1"/>
  <c r="Q386" i="1" s="1"/>
  <c r="R386" i="1" s="1"/>
  <c r="P387" i="1"/>
  <c r="Q387" i="1" s="1"/>
  <c r="R387" i="1" s="1"/>
  <c r="P388" i="1"/>
  <c r="Q388" i="1" s="1"/>
  <c r="R388" i="1" s="1"/>
  <c r="P389" i="1"/>
  <c r="Q389" i="1" s="1"/>
  <c r="R389" i="1" s="1"/>
  <c r="P390" i="1"/>
  <c r="Q390" i="1" s="1"/>
  <c r="R390" i="1" s="1"/>
  <c r="P391" i="1"/>
  <c r="Q391" i="1" s="1"/>
  <c r="R391" i="1" s="1"/>
  <c r="P392" i="1"/>
  <c r="Q392" i="1" s="1"/>
  <c r="R392" i="1" s="1"/>
  <c r="P393" i="1"/>
  <c r="Q393" i="1" s="1"/>
  <c r="R393" i="1" s="1"/>
  <c r="P396" i="1"/>
  <c r="Q396" i="1" s="1"/>
  <c r="R396" i="1" s="1"/>
  <c r="P398" i="1"/>
  <c r="Q398" i="1" s="1"/>
  <c r="R398" i="1" s="1"/>
  <c r="P399" i="1"/>
  <c r="Q399" i="1" s="1"/>
  <c r="R399" i="1" s="1"/>
  <c r="P400" i="1"/>
  <c r="Q400" i="1" s="1"/>
  <c r="R400" i="1" s="1"/>
  <c r="P401" i="1"/>
  <c r="Q401" i="1" s="1"/>
  <c r="R401" i="1" s="1"/>
  <c r="P402" i="1"/>
  <c r="Q402" i="1" s="1"/>
  <c r="R402" i="1" s="1"/>
  <c r="P403" i="1"/>
  <c r="Q403" i="1" s="1"/>
  <c r="R403" i="1" s="1"/>
  <c r="P404" i="1"/>
  <c r="Q404" i="1" s="1"/>
  <c r="R404" i="1" s="1"/>
  <c r="P405" i="1"/>
  <c r="Q405" i="1" s="1"/>
  <c r="R405" i="1" s="1"/>
  <c r="P410" i="1"/>
  <c r="Q410" i="1" s="1"/>
  <c r="R410" i="1" s="1"/>
  <c r="P411" i="1"/>
  <c r="Q411" i="1" s="1"/>
  <c r="R411" i="1" s="1"/>
  <c r="P412" i="1"/>
  <c r="Q412" i="1" s="1"/>
  <c r="R412" i="1" s="1"/>
  <c r="P413" i="1"/>
  <c r="Q413" i="1" s="1"/>
  <c r="R413" i="1" s="1"/>
  <c r="P414" i="1"/>
  <c r="Q414" i="1" s="1"/>
  <c r="R414" i="1" s="1"/>
  <c r="P415" i="1"/>
  <c r="Q415" i="1" s="1"/>
  <c r="R415" i="1" s="1"/>
  <c r="P416" i="1"/>
  <c r="Q416" i="1" s="1"/>
  <c r="R416" i="1" s="1"/>
  <c r="P417" i="1"/>
  <c r="Q417" i="1" s="1"/>
  <c r="R417" i="1" s="1"/>
  <c r="P418" i="1"/>
  <c r="Q418" i="1" s="1"/>
  <c r="R418" i="1" s="1"/>
  <c r="P420" i="1"/>
  <c r="Q420" i="1" s="1"/>
  <c r="R420" i="1" s="1"/>
  <c r="P422" i="1"/>
  <c r="Q422" i="1" s="1"/>
  <c r="R422" i="1" s="1"/>
  <c r="P424" i="1"/>
  <c r="Q424" i="1" s="1"/>
  <c r="R424" i="1" s="1"/>
  <c r="P425" i="1"/>
  <c r="Q425" i="1" s="1"/>
  <c r="R425" i="1" s="1"/>
  <c r="P426" i="1"/>
  <c r="Q426" i="1" s="1"/>
  <c r="R426" i="1" s="1"/>
  <c r="P427" i="1"/>
  <c r="Q427" i="1" s="1"/>
  <c r="R427" i="1" s="1"/>
  <c r="P431" i="1"/>
  <c r="Q431" i="1" s="1"/>
  <c r="R431" i="1" s="1"/>
  <c r="P432" i="1"/>
  <c r="Q432" i="1" s="1"/>
  <c r="R432" i="1" s="1"/>
  <c r="P434" i="1"/>
  <c r="Q434" i="1" s="1"/>
  <c r="R434" i="1" s="1"/>
  <c r="P435" i="1"/>
  <c r="Q435" i="1" s="1"/>
  <c r="R435" i="1" s="1"/>
  <c r="P436" i="1"/>
  <c r="Q436" i="1" s="1"/>
  <c r="R436" i="1" s="1"/>
  <c r="P437" i="1"/>
  <c r="Q437" i="1" s="1"/>
  <c r="R437" i="1" s="1"/>
  <c r="P438" i="1"/>
  <c r="Q438" i="1" s="1"/>
  <c r="R438" i="1" s="1"/>
  <c r="P439" i="1"/>
  <c r="Q439" i="1" s="1"/>
  <c r="R439" i="1" s="1"/>
  <c r="P440" i="1"/>
  <c r="Q440" i="1" s="1"/>
  <c r="R440" i="1" s="1"/>
  <c r="P441" i="1"/>
  <c r="Q441" i="1" s="1"/>
  <c r="R441" i="1" s="1"/>
  <c r="P444" i="1"/>
  <c r="Q444" i="1" s="1"/>
  <c r="R444" i="1" s="1"/>
  <c r="P446" i="1"/>
  <c r="Q446" i="1" s="1"/>
  <c r="R446" i="1" s="1"/>
  <c r="P447" i="1"/>
  <c r="Q447" i="1" s="1"/>
  <c r="R447" i="1" s="1"/>
  <c r="P448" i="1"/>
  <c r="Q448" i="1" s="1"/>
  <c r="R448" i="1" s="1"/>
  <c r="P449" i="1"/>
  <c r="Q449" i="1" s="1"/>
  <c r="R449" i="1" s="1"/>
  <c r="P450" i="1"/>
  <c r="Q450" i="1" s="1"/>
  <c r="R450" i="1" s="1"/>
  <c r="P451" i="1"/>
  <c r="Q451" i="1" s="1"/>
  <c r="R451" i="1" s="1"/>
  <c r="P452" i="1"/>
  <c r="Q452" i="1" s="1"/>
  <c r="R452" i="1" s="1"/>
  <c r="P453" i="1"/>
  <c r="Q453" i="1" s="1"/>
  <c r="R453" i="1" s="1"/>
  <c r="P454" i="1"/>
  <c r="Q454" i="1" s="1"/>
  <c r="R454" i="1" s="1"/>
  <c r="P456" i="1"/>
  <c r="Q456" i="1" s="1"/>
  <c r="R456" i="1" s="1"/>
  <c r="P457" i="1"/>
  <c r="Q457" i="1" s="1"/>
  <c r="R457" i="1" s="1"/>
  <c r="P458" i="1"/>
  <c r="Q458" i="1" s="1"/>
  <c r="R458" i="1" s="1"/>
  <c r="P459" i="1"/>
  <c r="Q459" i="1" s="1"/>
  <c r="R459" i="1" s="1"/>
  <c r="P460" i="1"/>
  <c r="Q460" i="1" s="1"/>
  <c r="R460" i="1" s="1"/>
  <c r="P461" i="1"/>
  <c r="Q461" i="1" s="1"/>
  <c r="R461" i="1" s="1"/>
  <c r="P462" i="1"/>
  <c r="Q462" i="1" s="1"/>
  <c r="R462" i="1" s="1"/>
  <c r="P463" i="1"/>
  <c r="Q463" i="1" s="1"/>
  <c r="R463" i="1" s="1"/>
  <c r="P464" i="1"/>
  <c r="Q464" i="1" s="1"/>
  <c r="R464" i="1" s="1"/>
  <c r="P465" i="1"/>
  <c r="Q465" i="1" s="1"/>
  <c r="R465" i="1" s="1"/>
  <c r="P466" i="1"/>
  <c r="Q466" i="1" s="1"/>
  <c r="R466" i="1" s="1"/>
  <c r="P468" i="1"/>
  <c r="Q468" i="1" s="1"/>
  <c r="R468" i="1" s="1"/>
  <c r="P470" i="1"/>
  <c r="Q470" i="1" s="1"/>
  <c r="R470" i="1" s="1"/>
  <c r="P472" i="1"/>
  <c r="Q472" i="1" s="1"/>
  <c r="R472" i="1" s="1"/>
  <c r="P473" i="1"/>
  <c r="Q473" i="1" s="1"/>
  <c r="R473" i="1" s="1"/>
  <c r="P474" i="1"/>
  <c r="Q474" i="1" s="1"/>
  <c r="R474" i="1" s="1"/>
  <c r="P475" i="1"/>
  <c r="Q475" i="1" s="1"/>
  <c r="R475" i="1" s="1"/>
  <c r="P476" i="1"/>
  <c r="Q476" i="1" s="1"/>
  <c r="R476" i="1" s="1"/>
  <c r="P477" i="1"/>
  <c r="Q477" i="1" s="1"/>
  <c r="R477" i="1" s="1"/>
  <c r="P478" i="1"/>
  <c r="Q478" i="1" s="1"/>
  <c r="R478" i="1" s="1"/>
  <c r="P479" i="1"/>
  <c r="Q479" i="1" s="1"/>
  <c r="R479" i="1" s="1"/>
  <c r="P480" i="1"/>
  <c r="Q480" i="1" s="1"/>
  <c r="R480" i="1" s="1"/>
  <c r="P482" i="1"/>
  <c r="Q482" i="1" s="1"/>
  <c r="R482" i="1" s="1"/>
  <c r="P484" i="1"/>
  <c r="Q484" i="1" s="1"/>
  <c r="R484" i="1" s="1"/>
  <c r="P485" i="1"/>
  <c r="Q485" i="1" s="1"/>
  <c r="R485" i="1" s="1"/>
  <c r="P486" i="1"/>
  <c r="Q486" i="1" s="1"/>
  <c r="R486" i="1" s="1"/>
  <c r="P487" i="1"/>
  <c r="Q487" i="1" s="1"/>
  <c r="R487" i="1" s="1"/>
  <c r="P488" i="1"/>
  <c r="Q488" i="1" s="1"/>
  <c r="R488" i="1" s="1"/>
  <c r="P489" i="1"/>
  <c r="Q489" i="1" s="1"/>
  <c r="R489" i="1" s="1"/>
  <c r="P491" i="1"/>
  <c r="Q491" i="1" s="1"/>
  <c r="R491" i="1" s="1"/>
  <c r="P493" i="1"/>
  <c r="Q493" i="1" s="1"/>
  <c r="R493" i="1" s="1"/>
  <c r="P494" i="1"/>
  <c r="Q494" i="1" s="1"/>
  <c r="R494" i="1" s="1"/>
  <c r="P495" i="1"/>
  <c r="Q495" i="1" s="1"/>
  <c r="R495" i="1" s="1"/>
  <c r="P496" i="1"/>
  <c r="Q496" i="1" s="1"/>
  <c r="R496" i="1" s="1"/>
  <c r="P497" i="1"/>
  <c r="Q497" i="1" s="1"/>
  <c r="R497" i="1" s="1"/>
  <c r="P498" i="1"/>
  <c r="Q498" i="1" s="1"/>
  <c r="R498" i="1" s="1"/>
  <c r="P499" i="1"/>
  <c r="Q499" i="1" s="1"/>
  <c r="R499" i="1" s="1"/>
  <c r="P501" i="1"/>
  <c r="Q501" i="1" s="1"/>
  <c r="R501" i="1" s="1"/>
  <c r="P502" i="1"/>
  <c r="Q502" i="1" s="1"/>
  <c r="R502" i="1" s="1"/>
  <c r="P504" i="1"/>
  <c r="Q504" i="1" s="1"/>
  <c r="R504" i="1" s="1"/>
  <c r="P506" i="1"/>
  <c r="Q506" i="1" s="1"/>
  <c r="R506" i="1" s="1"/>
  <c r="P507" i="1"/>
  <c r="Q507" i="1" s="1"/>
  <c r="R507" i="1" s="1"/>
  <c r="P508" i="1"/>
  <c r="Q508" i="1" s="1"/>
  <c r="R508" i="1" s="1"/>
  <c r="P509" i="1"/>
  <c r="Q509" i="1" s="1"/>
  <c r="R509" i="1" s="1"/>
  <c r="P510" i="1"/>
  <c r="Q510" i="1" s="1"/>
  <c r="R510" i="1" s="1"/>
  <c r="P511" i="1"/>
  <c r="Q511" i="1" s="1"/>
  <c r="R511" i="1" s="1"/>
  <c r="P512" i="1"/>
  <c r="Q512" i="1" s="1"/>
  <c r="R512" i="1" s="1"/>
  <c r="P513" i="1"/>
  <c r="Q513" i="1" s="1"/>
  <c r="R513" i="1" s="1"/>
  <c r="P514" i="1"/>
  <c r="Q514" i="1" s="1"/>
  <c r="R514" i="1" s="1"/>
  <c r="P516" i="1"/>
  <c r="Q516" i="1" s="1"/>
  <c r="R516" i="1" s="1"/>
  <c r="P518" i="1"/>
  <c r="Q518" i="1" s="1"/>
  <c r="R518" i="1" s="1"/>
  <c r="P519" i="1"/>
  <c r="Q519" i="1" s="1"/>
  <c r="R519" i="1" s="1"/>
  <c r="P520" i="1"/>
  <c r="Q520" i="1" s="1"/>
  <c r="R520" i="1" s="1"/>
  <c r="P521" i="1"/>
  <c r="Q521" i="1" s="1"/>
  <c r="R521" i="1" s="1"/>
  <c r="P522" i="1"/>
  <c r="Q522" i="1" s="1"/>
  <c r="R522" i="1" s="1"/>
  <c r="P523" i="1"/>
  <c r="Q523" i="1" s="1"/>
  <c r="R523" i="1" s="1"/>
  <c r="P524" i="1"/>
  <c r="Q524" i="1" s="1"/>
  <c r="R524" i="1" s="1"/>
  <c r="P525" i="1"/>
  <c r="Q525" i="1" s="1"/>
  <c r="R525" i="1" s="1"/>
  <c r="P526" i="1"/>
  <c r="Q526" i="1" s="1"/>
  <c r="R526" i="1" s="1"/>
  <c r="P527" i="1"/>
  <c r="Q527" i="1" s="1"/>
  <c r="R527" i="1" s="1"/>
  <c r="P528" i="1"/>
  <c r="Q528" i="1" s="1"/>
  <c r="R528" i="1" s="1"/>
  <c r="P530" i="1"/>
  <c r="Q530" i="1" s="1"/>
  <c r="R530" i="1" s="1"/>
  <c r="P531" i="1"/>
  <c r="Q531" i="1" s="1"/>
  <c r="R531" i="1" s="1"/>
  <c r="P532" i="1"/>
  <c r="Q532" i="1" s="1"/>
  <c r="R532" i="1" s="1"/>
  <c r="P533" i="1"/>
  <c r="Q533" i="1" s="1"/>
  <c r="R533" i="1" s="1"/>
  <c r="P534" i="1"/>
  <c r="Q534" i="1" s="1"/>
  <c r="R534" i="1" s="1"/>
  <c r="P535" i="1"/>
  <c r="Q535" i="1" s="1"/>
  <c r="R535" i="1" s="1"/>
  <c r="P536" i="1"/>
  <c r="Q536" i="1" s="1"/>
  <c r="R536" i="1" s="1"/>
  <c r="P537" i="1"/>
  <c r="Q537" i="1" s="1"/>
  <c r="R537" i="1" s="1"/>
  <c r="P538" i="1"/>
  <c r="Q538" i="1" s="1"/>
  <c r="R538" i="1" s="1"/>
  <c r="P540" i="1"/>
  <c r="Q540" i="1" s="1"/>
  <c r="R540" i="1" s="1"/>
  <c r="P542" i="1"/>
  <c r="Q542" i="1" s="1"/>
  <c r="R542" i="1" s="1"/>
  <c r="P543" i="1"/>
  <c r="Q543" i="1" s="1"/>
  <c r="R543" i="1" s="1"/>
  <c r="P544" i="1"/>
  <c r="Q544" i="1" s="1"/>
  <c r="R544" i="1" s="1"/>
  <c r="P545" i="1"/>
  <c r="Q545" i="1" s="1"/>
  <c r="R545" i="1" s="1"/>
  <c r="P546" i="1"/>
  <c r="Q546" i="1" s="1"/>
  <c r="R546" i="1" s="1"/>
  <c r="P547" i="1"/>
  <c r="Q547" i="1" s="1"/>
  <c r="R547" i="1" s="1"/>
  <c r="P548" i="1"/>
  <c r="Q548" i="1" s="1"/>
  <c r="R548" i="1" s="1"/>
  <c r="P549" i="1"/>
  <c r="Q549" i="1" s="1"/>
  <c r="R549" i="1" s="1"/>
  <c r="P550" i="1"/>
  <c r="Q550" i="1" s="1"/>
  <c r="R550" i="1" s="1"/>
  <c r="P552" i="1"/>
  <c r="Q552" i="1" s="1"/>
  <c r="R552" i="1" s="1"/>
  <c r="P554" i="1"/>
  <c r="Q554" i="1" s="1"/>
  <c r="R554" i="1" s="1"/>
  <c r="P555" i="1"/>
  <c r="Q555" i="1" s="1"/>
  <c r="R555" i="1" s="1"/>
  <c r="P556" i="1"/>
  <c r="Q556" i="1" s="1"/>
  <c r="R556" i="1" s="1"/>
  <c r="P557" i="1"/>
  <c r="Q557" i="1" s="1"/>
  <c r="R557" i="1" s="1"/>
  <c r="P558" i="1"/>
  <c r="Q558" i="1" s="1"/>
  <c r="R558" i="1" s="1"/>
  <c r="P559" i="1"/>
  <c r="Q559" i="1" s="1"/>
  <c r="R559" i="1" s="1"/>
  <c r="P560" i="1"/>
  <c r="Q560" i="1" s="1"/>
  <c r="R560" i="1" s="1"/>
  <c r="P561" i="1"/>
  <c r="Q561" i="1" s="1"/>
  <c r="R561" i="1" s="1"/>
  <c r="P562" i="1"/>
  <c r="Q562" i="1" s="1"/>
  <c r="R562" i="1" s="1"/>
  <c r="P563" i="1"/>
  <c r="Q563" i="1" s="1"/>
  <c r="R563" i="1" s="1"/>
  <c r="P565" i="1"/>
  <c r="Q565" i="1" s="1"/>
  <c r="R565" i="1" s="1"/>
  <c r="P566" i="1"/>
  <c r="Q566" i="1" s="1"/>
  <c r="R566" i="1" s="1"/>
  <c r="P567" i="1"/>
  <c r="Q567" i="1" s="1"/>
  <c r="R567" i="1" s="1"/>
  <c r="P568" i="1"/>
  <c r="Q568" i="1" s="1"/>
  <c r="R568" i="1" s="1"/>
  <c r="P569" i="1"/>
  <c r="Q569" i="1" s="1"/>
  <c r="R569" i="1" s="1"/>
  <c r="P570" i="1"/>
  <c r="Q570" i="1" s="1"/>
  <c r="R570" i="1" s="1"/>
  <c r="P571" i="1"/>
  <c r="Q571" i="1" s="1"/>
  <c r="R571" i="1" s="1"/>
  <c r="P572" i="1"/>
  <c r="Q572" i="1" s="1"/>
  <c r="R572" i="1" s="1"/>
  <c r="P573" i="1"/>
  <c r="Q573" i="1" s="1"/>
  <c r="R573" i="1" s="1"/>
  <c r="P574" i="1"/>
  <c r="Q574" i="1" s="1"/>
  <c r="R574" i="1" s="1"/>
  <c r="P576" i="1"/>
  <c r="Q576" i="1" s="1"/>
  <c r="R576" i="1" s="1"/>
  <c r="P578" i="1"/>
  <c r="Q578" i="1" s="1"/>
  <c r="R578" i="1" s="1"/>
  <c r="P579" i="1"/>
  <c r="Q579" i="1" s="1"/>
  <c r="R579" i="1" s="1"/>
  <c r="P580" i="1"/>
  <c r="Q580" i="1" s="1"/>
  <c r="R580" i="1" s="1"/>
  <c r="P581" i="1"/>
  <c r="Q581" i="1" s="1"/>
  <c r="R581" i="1" s="1"/>
  <c r="P582" i="1"/>
  <c r="Q582" i="1" s="1"/>
  <c r="R582" i="1" s="1"/>
  <c r="P583" i="1"/>
  <c r="Q583" i="1" s="1"/>
  <c r="R583" i="1" s="1"/>
  <c r="P584" i="1"/>
  <c r="Q584" i="1" s="1"/>
  <c r="R584" i="1" s="1"/>
  <c r="P585" i="1"/>
  <c r="Q585" i="1" s="1"/>
  <c r="R585" i="1" s="1"/>
  <c r="P586" i="1"/>
  <c r="Q586" i="1" s="1"/>
  <c r="R586" i="1" s="1"/>
  <c r="P589" i="1"/>
  <c r="Q589" i="1" s="1"/>
  <c r="R589" i="1" s="1"/>
  <c r="P590" i="1"/>
  <c r="Q590" i="1" s="1"/>
  <c r="R590" i="1" s="1"/>
  <c r="P591" i="1"/>
  <c r="Q591" i="1" s="1"/>
  <c r="R591" i="1" s="1"/>
  <c r="P593" i="1"/>
  <c r="Q593" i="1" s="1"/>
  <c r="R593" i="1" s="1"/>
  <c r="P594" i="1"/>
  <c r="Q594" i="1" s="1"/>
  <c r="R594" i="1" s="1"/>
  <c r="P595" i="1"/>
  <c r="Q595" i="1" s="1"/>
  <c r="R595" i="1" s="1"/>
  <c r="P596" i="1"/>
  <c r="Q596" i="1" s="1"/>
  <c r="R596" i="1" s="1"/>
  <c r="P597" i="1"/>
  <c r="Q597" i="1" s="1"/>
  <c r="R597" i="1" s="1"/>
  <c r="P598" i="1"/>
  <c r="Q598" i="1" s="1"/>
  <c r="R598" i="1" s="1"/>
  <c r="P599" i="1"/>
  <c r="Q599" i="1" s="1"/>
  <c r="R599" i="1" s="1"/>
  <c r="P601" i="1"/>
  <c r="Q601" i="1" s="1"/>
  <c r="R601" i="1" s="1"/>
  <c r="P602" i="1"/>
  <c r="Q602" i="1" s="1"/>
  <c r="R602" i="1" s="1"/>
  <c r="P603" i="1"/>
  <c r="Q603" i="1" s="1"/>
  <c r="R603" i="1" s="1"/>
  <c r="P604" i="1"/>
  <c r="Q604" i="1" s="1"/>
  <c r="R604" i="1" s="1"/>
  <c r="P605" i="1"/>
  <c r="Q605" i="1" s="1"/>
  <c r="R605" i="1" s="1"/>
  <c r="P606" i="1"/>
  <c r="Q606" i="1" s="1"/>
  <c r="R606" i="1" s="1"/>
  <c r="P607" i="1"/>
  <c r="Q607" i="1" s="1"/>
  <c r="R607" i="1" s="1"/>
  <c r="P608" i="1"/>
  <c r="Q608" i="1" s="1"/>
  <c r="R608" i="1" s="1"/>
  <c r="P609" i="1"/>
  <c r="Q609" i="1" s="1"/>
  <c r="R609" i="1" s="1"/>
  <c r="P610" i="1"/>
  <c r="Q610" i="1" s="1"/>
  <c r="R610" i="1" s="1"/>
  <c r="P611" i="1"/>
  <c r="Q611" i="1" s="1"/>
  <c r="R611" i="1" s="1"/>
  <c r="P612" i="1"/>
  <c r="Q612" i="1" s="1"/>
  <c r="R612" i="1" s="1"/>
  <c r="P613" i="1"/>
  <c r="Q613" i="1" s="1"/>
  <c r="R613" i="1" s="1"/>
  <c r="P614" i="1"/>
  <c r="Q614" i="1" s="1"/>
  <c r="R614" i="1" s="1"/>
  <c r="P615" i="1"/>
  <c r="Q615" i="1" s="1"/>
  <c r="R615" i="1" s="1"/>
  <c r="P616" i="1"/>
  <c r="Q616" i="1" s="1"/>
  <c r="R616" i="1" s="1"/>
  <c r="P617" i="1"/>
  <c r="Q617" i="1" s="1"/>
  <c r="R617" i="1" s="1"/>
  <c r="P618" i="1"/>
  <c r="Q618" i="1" s="1"/>
  <c r="R618" i="1" s="1"/>
  <c r="P619" i="1"/>
  <c r="Q619" i="1" s="1"/>
  <c r="R619" i="1" s="1"/>
  <c r="P620" i="1"/>
  <c r="Q620" i="1" s="1"/>
  <c r="R620" i="1" s="1"/>
  <c r="P621" i="1"/>
  <c r="Q621" i="1" s="1"/>
  <c r="R621" i="1" s="1"/>
  <c r="P622" i="1"/>
  <c r="Q622" i="1" s="1"/>
  <c r="R622" i="1" s="1"/>
  <c r="P624" i="1"/>
  <c r="Q624" i="1" s="1"/>
  <c r="R624" i="1" s="1"/>
  <c r="P625" i="1"/>
  <c r="Q625" i="1" s="1"/>
  <c r="R625" i="1" s="1"/>
  <c r="P626" i="1"/>
  <c r="Q626" i="1" s="1"/>
  <c r="R626" i="1" s="1"/>
  <c r="P627" i="1"/>
  <c r="Q627" i="1" s="1"/>
  <c r="R627" i="1" s="1"/>
  <c r="P628" i="1"/>
  <c r="Q628" i="1" s="1"/>
  <c r="R628" i="1" s="1"/>
  <c r="P629" i="1"/>
  <c r="Q629" i="1" s="1"/>
  <c r="R629" i="1" s="1"/>
  <c r="P630" i="1"/>
  <c r="Q630" i="1" s="1"/>
  <c r="R630" i="1" s="1"/>
  <c r="P631" i="1"/>
  <c r="Q631" i="1" s="1"/>
  <c r="R631" i="1" s="1"/>
  <c r="P632" i="1"/>
  <c r="Q632" i="1" s="1"/>
  <c r="R632" i="1" s="1"/>
  <c r="P633" i="1"/>
  <c r="Q633" i="1" s="1"/>
  <c r="R633" i="1" s="1"/>
  <c r="P634" i="1"/>
  <c r="Q634" i="1" s="1"/>
  <c r="R634" i="1" s="1"/>
  <c r="P635" i="1"/>
  <c r="Q635" i="1" s="1"/>
  <c r="R635" i="1" s="1"/>
  <c r="P636" i="1"/>
  <c r="Q636" i="1" s="1"/>
  <c r="R636" i="1" s="1"/>
  <c r="P637" i="1"/>
  <c r="Q637" i="1" s="1"/>
  <c r="R637" i="1" s="1"/>
  <c r="P638" i="1"/>
  <c r="Q638" i="1" s="1"/>
  <c r="R638" i="1" s="1"/>
  <c r="P639" i="1"/>
  <c r="Q639" i="1" s="1"/>
  <c r="R639" i="1" s="1"/>
  <c r="P640" i="1"/>
  <c r="Q640" i="1" s="1"/>
  <c r="R640" i="1" s="1"/>
  <c r="P641" i="1"/>
  <c r="Q641" i="1" s="1"/>
  <c r="R641" i="1" s="1"/>
  <c r="P642" i="1"/>
  <c r="Q642" i="1" s="1"/>
  <c r="R642" i="1" s="1"/>
  <c r="P643" i="1"/>
  <c r="Q643" i="1" s="1"/>
  <c r="R643" i="1" s="1"/>
  <c r="P644" i="1"/>
  <c r="Q644" i="1" s="1"/>
  <c r="R644" i="1" s="1"/>
  <c r="P645" i="1"/>
  <c r="Q645" i="1" s="1"/>
  <c r="R645" i="1" s="1"/>
  <c r="P646" i="1"/>
  <c r="Q646" i="1" s="1"/>
  <c r="R646" i="1" s="1"/>
  <c r="P647" i="1"/>
  <c r="Q647" i="1" s="1"/>
  <c r="R647" i="1" s="1"/>
  <c r="P648" i="1"/>
  <c r="Q648" i="1" s="1"/>
  <c r="R648" i="1" s="1"/>
  <c r="P650" i="1"/>
  <c r="Q650" i="1" s="1"/>
  <c r="R650" i="1" s="1"/>
  <c r="P651" i="1"/>
  <c r="Q651" i="1" s="1"/>
  <c r="R651" i="1" s="1"/>
  <c r="P652" i="1"/>
  <c r="Q652" i="1" s="1"/>
  <c r="R652" i="1" s="1"/>
  <c r="P653" i="1"/>
  <c r="Q653" i="1" s="1"/>
  <c r="R653" i="1" s="1"/>
  <c r="P654" i="1"/>
  <c r="Q654" i="1" s="1"/>
  <c r="R654" i="1" s="1"/>
  <c r="P655" i="1"/>
  <c r="Q655" i="1" s="1"/>
  <c r="R655" i="1" s="1"/>
  <c r="P656" i="1"/>
  <c r="Q656" i="1" s="1"/>
  <c r="R656" i="1" s="1"/>
  <c r="P657" i="1"/>
  <c r="Q657" i="1" s="1"/>
  <c r="R657" i="1" s="1"/>
  <c r="P658" i="1"/>
  <c r="Q658" i="1" s="1"/>
  <c r="R658" i="1" s="1"/>
  <c r="P660" i="1"/>
  <c r="Q660" i="1" s="1"/>
  <c r="R660" i="1" s="1"/>
  <c r="P661" i="1"/>
  <c r="Q661" i="1" s="1"/>
  <c r="R661" i="1" s="1"/>
  <c r="P662" i="1"/>
  <c r="Q662" i="1" s="1"/>
  <c r="R662" i="1" s="1"/>
  <c r="P663" i="1"/>
  <c r="Q663" i="1" s="1"/>
  <c r="R663" i="1" s="1"/>
  <c r="P665" i="1"/>
  <c r="Q665" i="1" s="1"/>
  <c r="R665" i="1" s="1"/>
  <c r="P666" i="1"/>
  <c r="Q666" i="1" s="1"/>
  <c r="R666" i="1" s="1"/>
  <c r="P667" i="1"/>
  <c r="Q667" i="1" s="1"/>
  <c r="R667" i="1" s="1"/>
  <c r="P668" i="1"/>
  <c r="Q668" i="1" s="1"/>
  <c r="R668" i="1" s="1"/>
  <c r="P669" i="1"/>
  <c r="Q669" i="1" s="1"/>
  <c r="R669" i="1" s="1"/>
  <c r="P670" i="1"/>
  <c r="Q670" i="1" s="1"/>
  <c r="R670" i="1" s="1"/>
  <c r="P671" i="1"/>
  <c r="Q671" i="1" s="1"/>
  <c r="R671" i="1" s="1"/>
  <c r="P672" i="1"/>
  <c r="Q672" i="1" s="1"/>
  <c r="R672" i="1" s="1"/>
  <c r="P673" i="1"/>
  <c r="Q673" i="1" s="1"/>
  <c r="R673" i="1" s="1"/>
  <c r="P674" i="1"/>
  <c r="Q674" i="1" s="1"/>
  <c r="R674" i="1" s="1"/>
  <c r="P675" i="1"/>
  <c r="Q675" i="1" s="1"/>
  <c r="R675" i="1" s="1"/>
  <c r="P676" i="1"/>
  <c r="Q676" i="1" s="1"/>
  <c r="R676" i="1" s="1"/>
  <c r="P677" i="1"/>
  <c r="Q677" i="1" s="1"/>
  <c r="R677" i="1" s="1"/>
  <c r="P678" i="1"/>
  <c r="Q678" i="1" s="1"/>
  <c r="R678" i="1" s="1"/>
  <c r="P679" i="1"/>
  <c r="Q679" i="1" s="1"/>
  <c r="R679" i="1" s="1"/>
  <c r="P680" i="1"/>
  <c r="Q680" i="1" s="1"/>
  <c r="R680" i="1" s="1"/>
  <c r="P681" i="1"/>
  <c r="Q681" i="1" s="1"/>
  <c r="R681" i="1" s="1"/>
  <c r="P682" i="1"/>
  <c r="Q682" i="1" s="1"/>
  <c r="R682" i="1" s="1"/>
  <c r="P683" i="1"/>
  <c r="Q683" i="1" s="1"/>
  <c r="R683" i="1" s="1"/>
  <c r="P684" i="1"/>
  <c r="Q684" i="1" s="1"/>
  <c r="R684" i="1" s="1"/>
  <c r="P685" i="1"/>
  <c r="Q685" i="1" s="1"/>
  <c r="R685" i="1" s="1"/>
  <c r="P686" i="1"/>
  <c r="Q686" i="1" s="1"/>
  <c r="R686" i="1" s="1"/>
  <c r="P687" i="1"/>
  <c r="Q687" i="1" s="1"/>
  <c r="R687" i="1" s="1"/>
  <c r="P688" i="1"/>
  <c r="Q688" i="1" s="1"/>
  <c r="R688" i="1" s="1"/>
  <c r="P689" i="1"/>
  <c r="Q689" i="1" s="1"/>
  <c r="R689" i="1" s="1"/>
  <c r="P690" i="1"/>
  <c r="Q690" i="1" s="1"/>
  <c r="R690" i="1" s="1"/>
  <c r="P691" i="1"/>
  <c r="Q691" i="1" s="1"/>
  <c r="R691" i="1" s="1"/>
  <c r="P692" i="1"/>
  <c r="Q692" i="1" s="1"/>
  <c r="R692" i="1" s="1"/>
  <c r="P693" i="1"/>
  <c r="Q693" i="1" s="1"/>
  <c r="R693" i="1" s="1"/>
  <c r="P694" i="1"/>
  <c r="Q694" i="1" s="1"/>
  <c r="R694" i="1" s="1"/>
  <c r="P695" i="1"/>
  <c r="Q695" i="1" s="1"/>
  <c r="R695" i="1" s="1"/>
  <c r="P696" i="1"/>
  <c r="Q696" i="1" s="1"/>
  <c r="R696" i="1" s="1"/>
  <c r="P697" i="1"/>
  <c r="Q697" i="1" s="1"/>
  <c r="R697" i="1" s="1"/>
  <c r="P698" i="1"/>
  <c r="Q698" i="1" s="1"/>
  <c r="R698" i="1" s="1"/>
  <c r="P699" i="1"/>
  <c r="Q699" i="1" s="1"/>
  <c r="R699" i="1" s="1"/>
  <c r="P700" i="1"/>
  <c r="Q700" i="1" s="1"/>
  <c r="R700" i="1" s="1"/>
  <c r="P701" i="1"/>
  <c r="Q701" i="1" s="1"/>
  <c r="R701" i="1" s="1"/>
  <c r="P702" i="1"/>
  <c r="Q702" i="1" s="1"/>
  <c r="R702" i="1" s="1"/>
  <c r="P703" i="1"/>
  <c r="Q703" i="1" s="1"/>
  <c r="R703" i="1" s="1"/>
  <c r="P704" i="1"/>
  <c r="Q704" i="1" s="1"/>
  <c r="R704" i="1" s="1"/>
  <c r="P705" i="1"/>
  <c r="Q705" i="1" s="1"/>
  <c r="R705" i="1" s="1"/>
  <c r="P706" i="1"/>
  <c r="Q706" i="1" s="1"/>
  <c r="R706" i="1" s="1"/>
  <c r="P707" i="1"/>
  <c r="Q707" i="1" s="1"/>
  <c r="R707" i="1" s="1"/>
  <c r="P708" i="1"/>
  <c r="Q708" i="1" s="1"/>
  <c r="R708" i="1" s="1"/>
  <c r="P709" i="1"/>
  <c r="Q709" i="1" s="1"/>
  <c r="R709" i="1" s="1"/>
  <c r="P710" i="1"/>
  <c r="Q710" i="1" s="1"/>
  <c r="R710" i="1" s="1"/>
  <c r="P711" i="1"/>
  <c r="Q711" i="1" s="1"/>
  <c r="R711" i="1" s="1"/>
  <c r="P712" i="1"/>
  <c r="Q712" i="1" s="1"/>
  <c r="R712" i="1" s="1"/>
  <c r="P713" i="1"/>
  <c r="Q713" i="1" s="1"/>
  <c r="R713" i="1" s="1"/>
  <c r="P714" i="1"/>
  <c r="Q714" i="1" s="1"/>
  <c r="R714" i="1" s="1"/>
  <c r="P715" i="1"/>
  <c r="Q715" i="1" s="1"/>
  <c r="R715" i="1" s="1"/>
  <c r="P716" i="1"/>
  <c r="Q716" i="1" s="1"/>
  <c r="R716" i="1" s="1"/>
  <c r="P717" i="1"/>
  <c r="Q717" i="1" s="1"/>
  <c r="R717" i="1" s="1"/>
  <c r="P718" i="1"/>
  <c r="Q718" i="1" s="1"/>
  <c r="R718" i="1" s="1"/>
  <c r="P719" i="1"/>
  <c r="Q719" i="1" s="1"/>
  <c r="R719" i="1" s="1"/>
  <c r="P720" i="1"/>
  <c r="Q720" i="1" s="1"/>
  <c r="R720" i="1" s="1"/>
  <c r="P721" i="1"/>
  <c r="Q721" i="1" s="1"/>
  <c r="R721" i="1" s="1"/>
  <c r="P722" i="1"/>
  <c r="Q722" i="1" s="1"/>
  <c r="R722" i="1" s="1"/>
  <c r="P723" i="1"/>
  <c r="Q723" i="1" s="1"/>
  <c r="R723" i="1" s="1"/>
  <c r="P724" i="1"/>
  <c r="Q724" i="1" s="1"/>
  <c r="R724" i="1" s="1"/>
  <c r="P725" i="1"/>
  <c r="Q725" i="1" s="1"/>
  <c r="R725" i="1" s="1"/>
  <c r="P726" i="1"/>
  <c r="Q726" i="1" s="1"/>
  <c r="R726" i="1" s="1"/>
  <c r="P727" i="1"/>
  <c r="Q727" i="1" s="1"/>
  <c r="R727" i="1" s="1"/>
  <c r="P728" i="1"/>
  <c r="Q728" i="1" s="1"/>
  <c r="R728" i="1" s="1"/>
  <c r="P729" i="1"/>
  <c r="Q729" i="1" s="1"/>
  <c r="R729" i="1" s="1"/>
  <c r="P730" i="1"/>
  <c r="Q730" i="1" s="1"/>
  <c r="R730" i="1" s="1"/>
  <c r="P731" i="1"/>
  <c r="Q731" i="1" s="1"/>
  <c r="R731" i="1" s="1"/>
  <c r="P732" i="1"/>
  <c r="Q732" i="1" s="1"/>
  <c r="R732" i="1" s="1"/>
  <c r="P733" i="1"/>
  <c r="Q733" i="1" s="1"/>
  <c r="R733" i="1" s="1"/>
  <c r="P734" i="1"/>
  <c r="Q734" i="1" s="1"/>
  <c r="R734" i="1" s="1"/>
  <c r="P735" i="1"/>
  <c r="Q735" i="1" s="1"/>
  <c r="R735" i="1" s="1"/>
  <c r="P736" i="1"/>
  <c r="Q736" i="1" s="1"/>
  <c r="R736" i="1" s="1"/>
  <c r="P737" i="1"/>
  <c r="Q737" i="1" s="1"/>
  <c r="R737" i="1" s="1"/>
  <c r="P738" i="1"/>
  <c r="Q738" i="1" s="1"/>
  <c r="R738" i="1" s="1"/>
  <c r="P739" i="1"/>
  <c r="Q739" i="1" s="1"/>
  <c r="R739" i="1" s="1"/>
  <c r="P740" i="1"/>
  <c r="Q740" i="1" s="1"/>
  <c r="R740" i="1" s="1"/>
  <c r="P741" i="1"/>
  <c r="Q741" i="1" s="1"/>
  <c r="R741" i="1" s="1"/>
  <c r="P742" i="1"/>
  <c r="Q742" i="1" s="1"/>
  <c r="R742" i="1" s="1"/>
  <c r="P743" i="1"/>
  <c r="Q743" i="1" s="1"/>
  <c r="R743" i="1" s="1"/>
  <c r="P744" i="1"/>
  <c r="Q744" i="1" s="1"/>
  <c r="R744" i="1" s="1"/>
  <c r="P745" i="1"/>
  <c r="Q745" i="1" s="1"/>
  <c r="R745" i="1" s="1"/>
  <c r="P746" i="1"/>
  <c r="Q746" i="1" s="1"/>
  <c r="R746" i="1" s="1"/>
  <c r="P747" i="1"/>
  <c r="Q747" i="1" s="1"/>
  <c r="R747" i="1" s="1"/>
  <c r="P748" i="1"/>
  <c r="Q748" i="1" s="1"/>
  <c r="R748" i="1" s="1"/>
  <c r="P749" i="1"/>
  <c r="Q749" i="1" s="1"/>
  <c r="R749" i="1" s="1"/>
  <c r="P750" i="1"/>
  <c r="Q750" i="1" s="1"/>
  <c r="R750" i="1" s="1"/>
  <c r="P751" i="1"/>
  <c r="Q751" i="1" s="1"/>
  <c r="R751" i="1" s="1"/>
  <c r="P752" i="1"/>
  <c r="Q752" i="1" s="1"/>
  <c r="R752" i="1" s="1"/>
  <c r="P753" i="1"/>
  <c r="Q753" i="1" s="1"/>
  <c r="R753" i="1" s="1"/>
  <c r="P754" i="1"/>
  <c r="Q754" i="1" s="1"/>
  <c r="R754" i="1" s="1"/>
  <c r="P755" i="1"/>
  <c r="Q755" i="1" s="1"/>
  <c r="R755" i="1" s="1"/>
  <c r="P756" i="1"/>
  <c r="Q756" i="1" s="1"/>
  <c r="R756" i="1" s="1"/>
  <c r="P757" i="1"/>
  <c r="Q757" i="1" s="1"/>
  <c r="R757" i="1" s="1"/>
  <c r="P758" i="1"/>
  <c r="Q758" i="1" s="1"/>
  <c r="R758" i="1" s="1"/>
  <c r="P759" i="1"/>
  <c r="Q759" i="1" s="1"/>
  <c r="R759" i="1" s="1"/>
  <c r="P760" i="1"/>
  <c r="Q760" i="1" s="1"/>
  <c r="R760" i="1" s="1"/>
  <c r="P761" i="1"/>
  <c r="Q761" i="1" s="1"/>
  <c r="R761" i="1" s="1"/>
  <c r="P762" i="1"/>
  <c r="Q762" i="1" s="1"/>
  <c r="R762" i="1" s="1"/>
  <c r="P763" i="1"/>
  <c r="Q763" i="1" s="1"/>
  <c r="R763" i="1" s="1"/>
  <c r="P764" i="1"/>
  <c r="Q764" i="1" s="1"/>
  <c r="R764" i="1" s="1"/>
  <c r="P765" i="1"/>
  <c r="Q765" i="1" s="1"/>
  <c r="R765" i="1" s="1"/>
  <c r="P766" i="1"/>
  <c r="Q766" i="1" s="1"/>
  <c r="R766" i="1" s="1"/>
  <c r="P767" i="1"/>
  <c r="Q767" i="1" s="1"/>
  <c r="R767" i="1" s="1"/>
  <c r="P768" i="1"/>
  <c r="Q768" i="1" s="1"/>
  <c r="R768" i="1" s="1"/>
  <c r="P769" i="1"/>
  <c r="Q769" i="1" s="1"/>
  <c r="R769" i="1" s="1"/>
  <c r="P770" i="1"/>
  <c r="Q770" i="1" s="1"/>
  <c r="R770" i="1" s="1"/>
  <c r="P771" i="1"/>
  <c r="Q771" i="1" s="1"/>
  <c r="R771" i="1" s="1"/>
  <c r="P772" i="1"/>
  <c r="Q772" i="1" s="1"/>
  <c r="R772" i="1" s="1"/>
  <c r="P773" i="1"/>
  <c r="Q773" i="1" s="1"/>
  <c r="R773" i="1" s="1"/>
  <c r="P774" i="1"/>
  <c r="Q774" i="1" s="1"/>
  <c r="R774" i="1" s="1"/>
  <c r="P775" i="1"/>
  <c r="Q775" i="1" s="1"/>
  <c r="R775" i="1" s="1"/>
  <c r="P776" i="1"/>
  <c r="Q776" i="1" s="1"/>
  <c r="R776" i="1" s="1"/>
  <c r="P777" i="1"/>
  <c r="Q777" i="1" s="1"/>
  <c r="R777" i="1" s="1"/>
  <c r="P778" i="1"/>
  <c r="Q778" i="1" s="1"/>
  <c r="R778" i="1" s="1"/>
  <c r="P779" i="1"/>
  <c r="Q779" i="1" s="1"/>
  <c r="R779" i="1" s="1"/>
  <c r="P780" i="1"/>
  <c r="Q780" i="1" s="1"/>
  <c r="R780" i="1" s="1"/>
  <c r="P781" i="1"/>
  <c r="Q781" i="1" s="1"/>
  <c r="R781" i="1" s="1"/>
  <c r="P782" i="1"/>
  <c r="Q782" i="1" s="1"/>
  <c r="R782" i="1" s="1"/>
  <c r="P783" i="1"/>
  <c r="Q783" i="1" s="1"/>
  <c r="R783" i="1" s="1"/>
  <c r="P784" i="1"/>
  <c r="Q784" i="1" s="1"/>
  <c r="R784" i="1" s="1"/>
  <c r="P785" i="1"/>
  <c r="Q785" i="1" s="1"/>
  <c r="R785" i="1" s="1"/>
  <c r="P786" i="1"/>
  <c r="Q786" i="1" s="1"/>
  <c r="R786" i="1" s="1"/>
  <c r="P787" i="1"/>
  <c r="Q787" i="1" s="1"/>
  <c r="R787" i="1" s="1"/>
  <c r="P788" i="1"/>
  <c r="Q788" i="1" s="1"/>
  <c r="R788" i="1" s="1"/>
  <c r="P789" i="1"/>
  <c r="Q789" i="1" s="1"/>
  <c r="R789" i="1" s="1"/>
  <c r="P790" i="1"/>
  <c r="Q790" i="1" s="1"/>
  <c r="R790" i="1" s="1"/>
  <c r="P791" i="1"/>
  <c r="Q791" i="1" s="1"/>
  <c r="R791" i="1" s="1"/>
  <c r="P792" i="1"/>
  <c r="Q792" i="1" s="1"/>
  <c r="R792" i="1" s="1"/>
  <c r="P793" i="1"/>
  <c r="Q793" i="1" s="1"/>
  <c r="R793" i="1" s="1"/>
  <c r="P794" i="1"/>
  <c r="Q794" i="1" s="1"/>
  <c r="R794" i="1" s="1"/>
  <c r="P795" i="1"/>
  <c r="Q795" i="1" s="1"/>
  <c r="R795" i="1" s="1"/>
  <c r="P796" i="1"/>
  <c r="Q796" i="1" s="1"/>
  <c r="R796" i="1" s="1"/>
  <c r="P797" i="1"/>
  <c r="Q797" i="1" s="1"/>
  <c r="R797" i="1" s="1"/>
  <c r="P798" i="1"/>
  <c r="Q798" i="1" s="1"/>
  <c r="R798" i="1" s="1"/>
  <c r="P799" i="1"/>
  <c r="Q799" i="1" s="1"/>
  <c r="R799" i="1" s="1"/>
  <c r="P800" i="1"/>
  <c r="Q800" i="1" s="1"/>
  <c r="R800" i="1" s="1"/>
  <c r="P801" i="1"/>
  <c r="Q801" i="1" s="1"/>
  <c r="R801" i="1" s="1"/>
  <c r="P802" i="1"/>
  <c r="Q802" i="1" s="1"/>
  <c r="R802" i="1" s="1"/>
  <c r="P803" i="1"/>
  <c r="Q803" i="1" s="1"/>
  <c r="R803" i="1" s="1"/>
  <c r="P804" i="1"/>
  <c r="Q804" i="1" s="1"/>
  <c r="R804" i="1" s="1"/>
  <c r="P805" i="1"/>
  <c r="Q805" i="1" s="1"/>
  <c r="R805" i="1" s="1"/>
  <c r="P806" i="1"/>
  <c r="Q806" i="1" s="1"/>
  <c r="R806" i="1" s="1"/>
  <c r="P807" i="1"/>
  <c r="Q807" i="1" s="1"/>
  <c r="R807" i="1" s="1"/>
  <c r="P808" i="1"/>
  <c r="Q808" i="1" s="1"/>
  <c r="R808" i="1" s="1"/>
  <c r="P809" i="1"/>
  <c r="Q809" i="1" s="1"/>
  <c r="R809" i="1" s="1"/>
  <c r="P810" i="1"/>
  <c r="Q810" i="1" s="1"/>
  <c r="R810" i="1" s="1"/>
  <c r="P811" i="1"/>
  <c r="Q811" i="1" s="1"/>
  <c r="R811" i="1" s="1"/>
  <c r="P812" i="1"/>
  <c r="Q812" i="1" s="1"/>
  <c r="R812" i="1" s="1"/>
  <c r="P813" i="1"/>
  <c r="Q813" i="1" s="1"/>
  <c r="R813" i="1" s="1"/>
  <c r="P814" i="1"/>
  <c r="Q814" i="1" s="1"/>
  <c r="R814" i="1" s="1"/>
  <c r="P815" i="1"/>
  <c r="Q815" i="1" s="1"/>
  <c r="R815" i="1" s="1"/>
  <c r="P816" i="1"/>
  <c r="Q816" i="1" s="1"/>
  <c r="R816" i="1" s="1"/>
  <c r="P817" i="1"/>
  <c r="Q817" i="1" s="1"/>
  <c r="R817" i="1" s="1"/>
  <c r="P818" i="1"/>
  <c r="Q818" i="1" s="1"/>
  <c r="R818" i="1" s="1"/>
  <c r="P819" i="1"/>
  <c r="Q819" i="1" s="1"/>
  <c r="R819" i="1" s="1"/>
  <c r="P820" i="1"/>
  <c r="Q820" i="1" s="1"/>
  <c r="R820" i="1" s="1"/>
  <c r="P821" i="1"/>
  <c r="Q821" i="1" s="1"/>
  <c r="R821" i="1" s="1"/>
  <c r="P822" i="1"/>
  <c r="Q822" i="1" s="1"/>
  <c r="R822" i="1" s="1"/>
  <c r="P823" i="1"/>
  <c r="Q823" i="1" s="1"/>
  <c r="R823" i="1" s="1"/>
  <c r="P824" i="1"/>
  <c r="Q824" i="1" s="1"/>
  <c r="R824" i="1" s="1"/>
  <c r="P825" i="1"/>
  <c r="Q825" i="1" s="1"/>
  <c r="R825" i="1" s="1"/>
  <c r="P826" i="1"/>
  <c r="Q826" i="1" s="1"/>
  <c r="R826" i="1" s="1"/>
  <c r="P827" i="1"/>
  <c r="Q827" i="1" s="1"/>
  <c r="R827" i="1" s="1"/>
  <c r="P828" i="1"/>
  <c r="Q828" i="1" s="1"/>
  <c r="R828" i="1" s="1"/>
  <c r="P829" i="1"/>
  <c r="Q829" i="1" s="1"/>
  <c r="R829" i="1" s="1"/>
  <c r="P830" i="1"/>
  <c r="Q830" i="1" s="1"/>
  <c r="R830" i="1" s="1"/>
  <c r="P831" i="1"/>
  <c r="Q831" i="1" s="1"/>
  <c r="R831" i="1" s="1"/>
  <c r="P832" i="1"/>
  <c r="Q832" i="1" s="1"/>
  <c r="R832" i="1" s="1"/>
  <c r="P833" i="1"/>
  <c r="Q833" i="1" s="1"/>
  <c r="R833" i="1" s="1"/>
  <c r="P834" i="1"/>
  <c r="Q834" i="1" s="1"/>
  <c r="R834" i="1" s="1"/>
  <c r="P835" i="1"/>
  <c r="Q835" i="1" s="1"/>
  <c r="R835" i="1" s="1"/>
  <c r="P836" i="1"/>
  <c r="Q836" i="1" s="1"/>
  <c r="R836" i="1" s="1"/>
  <c r="P837" i="1"/>
  <c r="Q837" i="1" s="1"/>
  <c r="R837" i="1" s="1"/>
  <c r="P838" i="1"/>
  <c r="Q838" i="1" s="1"/>
  <c r="R838" i="1" s="1"/>
  <c r="P839" i="1"/>
  <c r="Q839" i="1" s="1"/>
  <c r="R839" i="1" s="1"/>
  <c r="P840" i="1"/>
  <c r="Q840" i="1" s="1"/>
  <c r="R840" i="1" s="1"/>
  <c r="P841" i="1"/>
  <c r="Q841" i="1" s="1"/>
  <c r="R841" i="1" s="1"/>
  <c r="P842" i="1"/>
  <c r="Q842" i="1" s="1"/>
  <c r="R842" i="1" s="1"/>
  <c r="P843" i="1"/>
  <c r="Q843" i="1" s="1"/>
  <c r="R843" i="1" s="1"/>
  <c r="P844" i="1"/>
  <c r="Q844" i="1" s="1"/>
  <c r="R844" i="1" s="1"/>
  <c r="P845" i="1"/>
  <c r="Q845" i="1" s="1"/>
  <c r="R845" i="1" s="1"/>
  <c r="P846" i="1"/>
  <c r="Q846" i="1" s="1"/>
  <c r="R846" i="1" s="1"/>
  <c r="P847" i="1"/>
  <c r="Q847" i="1" s="1"/>
  <c r="R847" i="1" s="1"/>
  <c r="P848" i="1"/>
  <c r="Q848" i="1" s="1"/>
  <c r="R848" i="1" s="1"/>
  <c r="P849" i="1"/>
  <c r="Q849" i="1" s="1"/>
  <c r="R849" i="1" s="1"/>
  <c r="P850" i="1"/>
  <c r="Q850" i="1" s="1"/>
  <c r="R850" i="1" s="1"/>
  <c r="P851" i="1"/>
  <c r="Q851" i="1" s="1"/>
  <c r="R851" i="1" s="1"/>
  <c r="P852" i="1"/>
  <c r="Q852" i="1" s="1"/>
  <c r="R852" i="1" s="1"/>
  <c r="P853" i="1"/>
  <c r="Q853" i="1" s="1"/>
  <c r="R853" i="1" s="1"/>
  <c r="P854" i="1"/>
  <c r="Q854" i="1" s="1"/>
  <c r="R854" i="1" s="1"/>
  <c r="P855" i="1"/>
  <c r="Q855" i="1" s="1"/>
  <c r="R855" i="1" s="1"/>
  <c r="P856" i="1"/>
  <c r="Q856" i="1" s="1"/>
  <c r="R856" i="1" s="1"/>
  <c r="P857" i="1"/>
  <c r="Q857" i="1" s="1"/>
  <c r="R857" i="1" s="1"/>
  <c r="P858" i="1"/>
  <c r="Q858" i="1" s="1"/>
  <c r="R858" i="1" s="1"/>
  <c r="P859" i="1"/>
  <c r="Q859" i="1" s="1"/>
  <c r="R859" i="1" s="1"/>
  <c r="P860" i="1"/>
  <c r="Q860" i="1" s="1"/>
  <c r="R860" i="1" s="1"/>
  <c r="P861" i="1"/>
  <c r="Q861" i="1" s="1"/>
  <c r="R861" i="1" s="1"/>
  <c r="P862" i="1"/>
  <c r="Q862" i="1" s="1"/>
  <c r="R862" i="1" s="1"/>
  <c r="P863" i="1"/>
  <c r="Q863" i="1" s="1"/>
  <c r="R863" i="1" s="1"/>
  <c r="P864" i="1"/>
  <c r="Q864" i="1" s="1"/>
  <c r="R864" i="1" s="1"/>
  <c r="P866" i="1"/>
  <c r="Q866" i="1" s="1"/>
  <c r="R866" i="1" s="1"/>
  <c r="P867" i="1"/>
  <c r="Q867" i="1" s="1"/>
  <c r="R867" i="1" s="1"/>
  <c r="P868" i="1"/>
  <c r="Q868" i="1" s="1"/>
  <c r="R868" i="1" s="1"/>
  <c r="P869" i="1"/>
  <c r="Q869" i="1" s="1"/>
  <c r="R869" i="1" s="1"/>
  <c r="P870" i="1"/>
  <c r="Q870" i="1" s="1"/>
  <c r="R870" i="1" s="1"/>
  <c r="P871" i="1"/>
  <c r="Q871" i="1" s="1"/>
  <c r="R871" i="1" s="1"/>
  <c r="P872" i="1"/>
  <c r="Q872" i="1" s="1"/>
  <c r="R872" i="1" s="1"/>
  <c r="P873" i="1"/>
  <c r="Q873" i="1" s="1"/>
  <c r="R873" i="1" s="1"/>
  <c r="P874" i="1"/>
  <c r="Q874" i="1" s="1"/>
  <c r="R874" i="1" s="1"/>
  <c r="P875" i="1"/>
  <c r="Q875" i="1" s="1"/>
  <c r="R875" i="1" s="1"/>
  <c r="P876" i="1"/>
  <c r="Q876" i="1" s="1"/>
  <c r="R876" i="1" s="1"/>
  <c r="P877" i="1"/>
  <c r="Q877" i="1" s="1"/>
  <c r="R877" i="1" s="1"/>
  <c r="P878" i="1"/>
  <c r="Q878" i="1" s="1"/>
  <c r="R878" i="1" s="1"/>
  <c r="P879" i="1"/>
  <c r="Q879" i="1" s="1"/>
  <c r="R879" i="1" s="1"/>
  <c r="P880" i="1"/>
  <c r="Q880" i="1" s="1"/>
  <c r="R880" i="1" s="1"/>
  <c r="P881" i="1"/>
  <c r="Q881" i="1" s="1"/>
  <c r="R881" i="1" s="1"/>
  <c r="P882" i="1"/>
  <c r="Q882" i="1" s="1"/>
  <c r="R882" i="1" s="1"/>
  <c r="P883" i="1"/>
  <c r="Q883" i="1" s="1"/>
  <c r="R883" i="1" s="1"/>
  <c r="P884" i="1"/>
  <c r="Q884" i="1" s="1"/>
  <c r="R884" i="1" s="1"/>
  <c r="P885" i="1"/>
  <c r="Q885" i="1" s="1"/>
  <c r="R885" i="1" s="1"/>
  <c r="P886" i="1"/>
  <c r="Q886" i="1" s="1"/>
  <c r="R886" i="1" s="1"/>
  <c r="P887" i="1"/>
  <c r="Q887" i="1" s="1"/>
  <c r="R887" i="1" s="1"/>
  <c r="P888" i="1"/>
  <c r="Q888" i="1" s="1"/>
  <c r="R888" i="1" s="1"/>
  <c r="P889" i="1"/>
  <c r="Q889" i="1" s="1"/>
  <c r="R889" i="1" s="1"/>
  <c r="P890" i="1"/>
  <c r="Q890" i="1" s="1"/>
  <c r="R890" i="1" s="1"/>
  <c r="P891" i="1"/>
  <c r="Q891" i="1" s="1"/>
  <c r="R891" i="1" s="1"/>
  <c r="P892" i="1"/>
  <c r="Q892" i="1" s="1"/>
  <c r="R892" i="1" s="1"/>
  <c r="P893" i="1"/>
  <c r="Q893" i="1" s="1"/>
  <c r="R893" i="1" s="1"/>
  <c r="P894" i="1"/>
  <c r="Q894" i="1" s="1"/>
  <c r="R894" i="1" s="1"/>
  <c r="P895" i="1"/>
  <c r="Q895" i="1" s="1"/>
  <c r="R895" i="1" s="1"/>
  <c r="P896" i="1"/>
  <c r="Q896" i="1" s="1"/>
  <c r="R896" i="1" s="1"/>
  <c r="P897" i="1"/>
  <c r="Q897" i="1" s="1"/>
  <c r="R897" i="1" s="1"/>
  <c r="P898" i="1"/>
  <c r="Q898" i="1" s="1"/>
  <c r="R898" i="1" s="1"/>
  <c r="P899" i="1"/>
  <c r="Q899" i="1" s="1"/>
  <c r="R899" i="1" s="1"/>
  <c r="P900" i="1"/>
  <c r="Q900" i="1" s="1"/>
  <c r="R900" i="1" s="1"/>
  <c r="P901" i="1"/>
  <c r="Q901" i="1" s="1"/>
  <c r="R901" i="1" s="1"/>
  <c r="P902" i="1"/>
  <c r="Q902" i="1" s="1"/>
  <c r="R902" i="1" s="1"/>
  <c r="P903" i="1"/>
  <c r="Q903" i="1" s="1"/>
  <c r="R903" i="1" s="1"/>
  <c r="P904" i="1"/>
  <c r="Q904" i="1" s="1"/>
  <c r="R904" i="1" s="1"/>
  <c r="P905" i="1"/>
  <c r="Q905" i="1" s="1"/>
  <c r="R905" i="1" s="1"/>
  <c r="P906" i="1"/>
  <c r="Q906" i="1" s="1"/>
  <c r="R906" i="1" s="1"/>
  <c r="P907" i="1"/>
  <c r="Q907" i="1" s="1"/>
  <c r="R907" i="1" s="1"/>
  <c r="P908" i="1"/>
  <c r="Q908" i="1" s="1"/>
  <c r="R908" i="1" s="1"/>
  <c r="P909" i="1"/>
  <c r="Q909" i="1" s="1"/>
  <c r="R909" i="1" s="1"/>
  <c r="P911" i="1"/>
  <c r="Q911" i="1" s="1"/>
  <c r="R911" i="1" s="1"/>
  <c r="P912" i="1"/>
  <c r="Q912" i="1" s="1"/>
  <c r="R912" i="1" s="1"/>
  <c r="P913" i="1"/>
  <c r="Q913" i="1" s="1"/>
  <c r="R913" i="1" s="1"/>
  <c r="P914" i="1"/>
  <c r="Q914" i="1" s="1"/>
  <c r="R914" i="1" s="1"/>
  <c r="P915" i="1"/>
  <c r="Q915" i="1" s="1"/>
  <c r="R915" i="1" s="1"/>
  <c r="P916" i="1"/>
  <c r="Q916" i="1" s="1"/>
  <c r="R916" i="1" s="1"/>
  <c r="P917" i="1"/>
  <c r="Q917" i="1" s="1"/>
  <c r="R917" i="1" s="1"/>
  <c r="P918" i="1"/>
  <c r="Q918" i="1" s="1"/>
  <c r="R918" i="1" s="1"/>
  <c r="P919" i="1"/>
  <c r="Q919" i="1" s="1"/>
  <c r="R919" i="1" s="1"/>
  <c r="P920" i="1"/>
  <c r="Q920" i="1" s="1"/>
  <c r="R920" i="1" s="1"/>
  <c r="P921" i="1"/>
  <c r="Q921" i="1" s="1"/>
  <c r="R921" i="1" s="1"/>
  <c r="P922" i="1"/>
  <c r="Q922" i="1" s="1"/>
  <c r="R922" i="1" s="1"/>
  <c r="P923" i="1"/>
  <c r="Q923" i="1" s="1"/>
  <c r="R923" i="1" s="1"/>
  <c r="P924" i="1"/>
  <c r="Q924" i="1" s="1"/>
  <c r="R924" i="1" s="1"/>
  <c r="P925" i="1"/>
  <c r="Q925" i="1" s="1"/>
  <c r="R925" i="1" s="1"/>
  <c r="P926" i="1"/>
  <c r="Q926" i="1" s="1"/>
  <c r="R926" i="1" s="1"/>
  <c r="P927" i="1"/>
  <c r="Q927" i="1" s="1"/>
  <c r="R927" i="1" s="1"/>
  <c r="P928" i="1"/>
  <c r="Q928" i="1" s="1"/>
  <c r="R928" i="1" s="1"/>
  <c r="P929" i="1"/>
  <c r="Q929" i="1" s="1"/>
  <c r="R929" i="1" s="1"/>
  <c r="P930" i="1"/>
  <c r="Q930" i="1" s="1"/>
  <c r="R930" i="1" s="1"/>
  <c r="P931" i="1"/>
  <c r="Q931" i="1" s="1"/>
  <c r="R931" i="1" s="1"/>
  <c r="P932" i="1"/>
  <c r="Q932" i="1" s="1"/>
  <c r="R932" i="1" s="1"/>
  <c r="P933" i="1"/>
  <c r="Q933" i="1" s="1"/>
  <c r="R933" i="1" s="1"/>
  <c r="P934" i="1"/>
  <c r="Q934" i="1" s="1"/>
  <c r="R934" i="1" s="1"/>
  <c r="P935" i="1"/>
  <c r="Q935" i="1" s="1"/>
  <c r="R935" i="1" s="1"/>
  <c r="P936" i="1"/>
  <c r="Q936" i="1" s="1"/>
  <c r="R936" i="1" s="1"/>
  <c r="P937" i="1"/>
  <c r="Q937" i="1" s="1"/>
  <c r="R937" i="1" s="1"/>
  <c r="P938" i="1"/>
  <c r="Q938" i="1" s="1"/>
  <c r="R938" i="1" s="1"/>
  <c r="P939" i="1"/>
  <c r="Q939" i="1" s="1"/>
  <c r="R939" i="1" s="1"/>
  <c r="P940" i="1"/>
  <c r="Q940" i="1" s="1"/>
  <c r="R940" i="1" s="1"/>
  <c r="P941" i="1"/>
  <c r="Q941" i="1" s="1"/>
  <c r="R941" i="1" s="1"/>
  <c r="P942" i="1"/>
  <c r="Q942" i="1" s="1"/>
  <c r="R942" i="1" s="1"/>
  <c r="P943" i="1"/>
  <c r="Q943" i="1" s="1"/>
  <c r="R943" i="1" s="1"/>
  <c r="P944" i="1"/>
  <c r="Q944" i="1" s="1"/>
  <c r="R944" i="1" s="1"/>
  <c r="P945" i="1"/>
  <c r="Q945" i="1" s="1"/>
  <c r="R945" i="1" s="1"/>
  <c r="P946" i="1"/>
  <c r="Q946" i="1" s="1"/>
  <c r="R946" i="1" s="1"/>
  <c r="P947" i="1"/>
  <c r="Q947" i="1" s="1"/>
  <c r="R947" i="1" s="1"/>
  <c r="P948" i="1"/>
  <c r="Q948" i="1" s="1"/>
  <c r="R948" i="1" s="1"/>
  <c r="P949" i="1"/>
  <c r="Q949" i="1" s="1"/>
  <c r="R949" i="1" s="1"/>
  <c r="P950" i="1"/>
  <c r="Q950" i="1" s="1"/>
  <c r="R950" i="1" s="1"/>
  <c r="P951" i="1"/>
  <c r="Q951" i="1" s="1"/>
  <c r="R951" i="1" s="1"/>
  <c r="P952" i="1"/>
  <c r="Q952" i="1" s="1"/>
  <c r="R952" i="1" s="1"/>
  <c r="P953" i="1"/>
  <c r="Q953" i="1" s="1"/>
  <c r="R953" i="1" s="1"/>
  <c r="P954" i="1"/>
  <c r="Q954" i="1" s="1"/>
  <c r="R954" i="1" s="1"/>
  <c r="P955" i="1"/>
  <c r="Q955" i="1" s="1"/>
  <c r="R955" i="1" s="1"/>
  <c r="P956" i="1"/>
  <c r="Q956" i="1" s="1"/>
  <c r="R956" i="1" s="1"/>
  <c r="P957" i="1"/>
  <c r="Q957" i="1" s="1"/>
  <c r="R957" i="1" s="1"/>
  <c r="P958" i="1"/>
  <c r="Q958" i="1" s="1"/>
  <c r="R958" i="1" s="1"/>
  <c r="P959" i="1"/>
  <c r="Q959" i="1" s="1"/>
  <c r="R959" i="1" s="1"/>
  <c r="P960" i="1"/>
  <c r="Q960" i="1" s="1"/>
  <c r="R960" i="1" s="1"/>
  <c r="P961" i="1"/>
  <c r="Q961" i="1" s="1"/>
  <c r="R961" i="1" s="1"/>
  <c r="P962" i="1"/>
  <c r="Q962" i="1" s="1"/>
  <c r="R962" i="1" s="1"/>
  <c r="P963" i="1"/>
  <c r="Q963" i="1" s="1"/>
  <c r="R963" i="1" s="1"/>
  <c r="P964" i="1"/>
  <c r="Q964" i="1" s="1"/>
  <c r="R964" i="1" s="1"/>
  <c r="P965" i="1"/>
  <c r="Q965" i="1" s="1"/>
  <c r="R965" i="1" s="1"/>
  <c r="P966" i="1"/>
  <c r="Q966" i="1" s="1"/>
  <c r="R966" i="1" s="1"/>
  <c r="P967" i="1"/>
  <c r="Q967" i="1" s="1"/>
  <c r="R967" i="1" s="1"/>
  <c r="P968" i="1"/>
  <c r="Q968" i="1" s="1"/>
  <c r="R968" i="1" s="1"/>
  <c r="P969" i="1"/>
  <c r="Q969" i="1" s="1"/>
  <c r="R969" i="1" s="1"/>
  <c r="P970" i="1"/>
  <c r="Q970" i="1" s="1"/>
  <c r="R970" i="1" s="1"/>
  <c r="P971" i="1"/>
  <c r="Q971" i="1" s="1"/>
  <c r="R971" i="1" s="1"/>
  <c r="P972" i="1"/>
  <c r="Q972" i="1" s="1"/>
  <c r="R972" i="1" s="1"/>
  <c r="P973" i="1"/>
  <c r="Q973" i="1" s="1"/>
  <c r="R973" i="1" s="1"/>
  <c r="P974" i="1"/>
  <c r="Q974" i="1" s="1"/>
  <c r="R974" i="1" s="1"/>
  <c r="P975" i="1"/>
  <c r="Q975" i="1" s="1"/>
  <c r="R975" i="1" s="1"/>
  <c r="P976" i="1"/>
  <c r="Q976" i="1" s="1"/>
  <c r="R976" i="1" s="1"/>
  <c r="P977" i="1"/>
  <c r="Q977" i="1" s="1"/>
  <c r="R977" i="1" s="1"/>
  <c r="P978" i="1"/>
  <c r="Q978" i="1" s="1"/>
  <c r="R978" i="1" s="1"/>
  <c r="P979" i="1"/>
  <c r="Q979" i="1" s="1"/>
  <c r="R979" i="1" s="1"/>
  <c r="P980" i="1"/>
  <c r="Q980" i="1" s="1"/>
  <c r="R980" i="1" s="1"/>
  <c r="P981" i="1"/>
  <c r="Q981" i="1" s="1"/>
  <c r="R981" i="1" s="1"/>
  <c r="P982" i="1"/>
  <c r="Q982" i="1" s="1"/>
  <c r="R982" i="1" s="1"/>
  <c r="P983" i="1"/>
  <c r="Q983" i="1" s="1"/>
  <c r="R983" i="1" s="1"/>
  <c r="P984" i="1"/>
  <c r="Q984" i="1" s="1"/>
  <c r="R984" i="1" s="1"/>
  <c r="P985" i="1"/>
  <c r="Q985" i="1" s="1"/>
  <c r="R985" i="1" s="1"/>
  <c r="P986" i="1"/>
  <c r="Q986" i="1" s="1"/>
  <c r="R986" i="1" s="1"/>
  <c r="P987" i="1"/>
  <c r="Q987" i="1" s="1"/>
  <c r="R987" i="1" s="1"/>
  <c r="P988" i="1"/>
  <c r="Q988" i="1" s="1"/>
  <c r="R988" i="1" s="1"/>
  <c r="P989" i="1"/>
  <c r="Q989" i="1" s="1"/>
  <c r="R989" i="1" s="1"/>
  <c r="P990" i="1"/>
  <c r="Q990" i="1" s="1"/>
  <c r="R990" i="1" s="1"/>
  <c r="P991" i="1"/>
  <c r="Q991" i="1" s="1"/>
  <c r="R991" i="1" s="1"/>
  <c r="P992" i="1"/>
  <c r="Q992" i="1" s="1"/>
  <c r="R992" i="1" s="1"/>
  <c r="P993" i="1"/>
  <c r="Q993" i="1" s="1"/>
  <c r="R993" i="1" s="1"/>
  <c r="P994" i="1"/>
  <c r="Q994" i="1" s="1"/>
  <c r="R994" i="1" s="1"/>
  <c r="P995" i="1"/>
  <c r="Q995" i="1" s="1"/>
  <c r="R995" i="1" s="1"/>
  <c r="P996" i="1"/>
  <c r="Q996" i="1" s="1"/>
  <c r="R996" i="1" s="1"/>
  <c r="P997" i="1"/>
  <c r="Q997" i="1" s="1"/>
  <c r="R997" i="1" s="1"/>
  <c r="P998" i="1"/>
  <c r="Q998" i="1" s="1"/>
  <c r="R998" i="1" s="1"/>
  <c r="P999" i="1"/>
  <c r="Q999" i="1" s="1"/>
  <c r="R999" i="1" s="1"/>
  <c r="P1000" i="1"/>
  <c r="Q1000" i="1" s="1"/>
  <c r="R1000" i="1" s="1"/>
  <c r="P1001" i="1"/>
  <c r="Q1001" i="1" s="1"/>
  <c r="R1001" i="1" s="1"/>
  <c r="P1002" i="1"/>
  <c r="Q1002" i="1" s="1"/>
  <c r="R1002" i="1" s="1"/>
  <c r="P1003" i="1"/>
  <c r="Q1003" i="1" s="1"/>
  <c r="R1003" i="1" s="1"/>
  <c r="P1004" i="1"/>
  <c r="Q1004" i="1" s="1"/>
  <c r="R1004" i="1" s="1"/>
  <c r="P1005" i="1"/>
  <c r="Q1005" i="1" s="1"/>
  <c r="R1005" i="1" s="1"/>
  <c r="P1006" i="1"/>
  <c r="Q1006" i="1" s="1"/>
  <c r="R1006" i="1" s="1"/>
  <c r="P1007" i="1"/>
  <c r="Q1007" i="1" s="1"/>
  <c r="R1007" i="1" s="1"/>
  <c r="P1008" i="1"/>
  <c r="Q1008" i="1" s="1"/>
  <c r="R1008" i="1" s="1"/>
  <c r="P1009" i="1"/>
  <c r="Q1009" i="1" s="1"/>
  <c r="R1009" i="1" s="1"/>
  <c r="P1010" i="1"/>
  <c r="Q1010" i="1" s="1"/>
  <c r="R1010" i="1" s="1"/>
  <c r="P1011" i="1"/>
  <c r="Q1011" i="1" s="1"/>
  <c r="R1011" i="1" s="1"/>
  <c r="P1012" i="1"/>
  <c r="Q1012" i="1" s="1"/>
  <c r="R1012" i="1" s="1"/>
  <c r="P1013" i="1"/>
  <c r="Q1013" i="1" s="1"/>
  <c r="R1013" i="1" s="1"/>
  <c r="P1014" i="1"/>
  <c r="Q1014" i="1" s="1"/>
  <c r="R1014" i="1" s="1"/>
  <c r="P1015" i="1"/>
  <c r="Q1015" i="1" s="1"/>
  <c r="R1015" i="1" s="1"/>
  <c r="P1016" i="1"/>
  <c r="Q1016" i="1" s="1"/>
  <c r="R1016" i="1" s="1"/>
  <c r="P1017" i="1"/>
  <c r="Q1017" i="1" s="1"/>
  <c r="R1017" i="1" s="1"/>
  <c r="P1018" i="1"/>
  <c r="Q1018" i="1" s="1"/>
  <c r="R1018" i="1" s="1"/>
  <c r="P1019" i="1"/>
  <c r="Q1019" i="1" s="1"/>
  <c r="R1019" i="1" s="1"/>
  <c r="P1020" i="1"/>
  <c r="Q1020" i="1" s="1"/>
  <c r="R1020" i="1" s="1"/>
  <c r="P1021" i="1"/>
  <c r="Q1021" i="1" s="1"/>
  <c r="R1021" i="1" s="1"/>
  <c r="P1022" i="1"/>
  <c r="Q1022" i="1" s="1"/>
  <c r="R1022" i="1" s="1"/>
  <c r="P1023" i="1"/>
  <c r="Q1023" i="1" s="1"/>
  <c r="R1023" i="1" s="1"/>
  <c r="P1024" i="1"/>
  <c r="Q1024" i="1" s="1"/>
  <c r="R1024" i="1" s="1"/>
  <c r="P1025" i="1"/>
  <c r="Q1025" i="1" s="1"/>
  <c r="R1025" i="1" s="1"/>
  <c r="P8" i="1"/>
  <c r="Q8" i="1" s="1"/>
  <c r="R8" i="1" s="1"/>
  <c r="P9" i="1"/>
  <c r="Q9" i="1" s="1"/>
  <c r="R9" i="1" s="1"/>
  <c r="P10" i="1"/>
  <c r="Q10" i="1" s="1"/>
  <c r="R10" i="1" s="1"/>
  <c r="P11" i="1"/>
  <c r="Q11" i="1" s="1"/>
  <c r="R11" i="1" s="1"/>
  <c r="P13" i="1"/>
  <c r="Q13" i="1" s="1"/>
  <c r="R13" i="1" s="1"/>
  <c r="P15" i="1"/>
  <c r="Q15" i="1" s="1"/>
  <c r="R15" i="1" s="1"/>
  <c r="P20" i="1"/>
  <c r="Q20" i="1" s="1"/>
  <c r="R20" i="1" s="1"/>
  <c r="P22" i="1"/>
  <c r="Q22" i="1" s="1"/>
  <c r="R22" i="1" s="1"/>
  <c r="P23" i="1"/>
  <c r="Q23" i="1" s="1"/>
  <c r="R23" i="1" s="1"/>
  <c r="P25" i="1"/>
  <c r="Q25" i="1" s="1"/>
  <c r="R25" i="1" s="1"/>
  <c r="P27" i="1"/>
  <c r="Q27" i="1" s="1"/>
  <c r="R27" i="1" s="1"/>
  <c r="P32" i="1"/>
  <c r="Q32" i="1" s="1"/>
  <c r="R32" i="1" s="1"/>
  <c r="P35" i="1"/>
  <c r="Q35" i="1" s="1"/>
  <c r="R35" i="1" s="1"/>
  <c r="P36" i="1"/>
  <c r="Q36" i="1" s="1"/>
  <c r="R36" i="1" s="1"/>
  <c r="P37" i="1"/>
  <c r="Q37" i="1" s="1"/>
  <c r="R37" i="1" s="1"/>
  <c r="P39" i="1"/>
  <c r="Q39" i="1" s="1"/>
  <c r="R39" i="1" s="1"/>
  <c r="P47" i="1"/>
  <c r="Q47" i="1" s="1"/>
  <c r="R47" i="1" s="1"/>
  <c r="P48" i="1"/>
  <c r="Q48" i="1" s="1"/>
  <c r="R48" i="1" s="1"/>
  <c r="P49" i="1"/>
  <c r="Q49" i="1" s="1"/>
  <c r="R49" i="1" s="1"/>
  <c r="P57" i="1"/>
  <c r="Q57" i="1" s="1"/>
  <c r="R57" i="1" s="1"/>
  <c r="P58" i="1"/>
  <c r="Q58" i="1" s="1"/>
  <c r="R58" i="1" s="1"/>
  <c r="P59" i="1"/>
  <c r="Q59" i="1" s="1"/>
  <c r="R59" i="1" s="1"/>
  <c r="P61" i="1"/>
  <c r="Q61" i="1" s="1"/>
  <c r="R61" i="1" s="1"/>
  <c r="P71" i="1"/>
  <c r="Q71" i="1" s="1"/>
  <c r="R71" i="1" s="1"/>
  <c r="P72" i="1"/>
  <c r="Q72" i="1" s="1"/>
  <c r="R72" i="1" s="1"/>
  <c r="P73" i="1"/>
  <c r="Q73" i="1" s="1"/>
  <c r="R73" i="1" s="1"/>
  <c r="P80" i="1"/>
  <c r="Q80" i="1" s="1"/>
  <c r="R80" i="1" s="1"/>
  <c r="P81" i="1"/>
  <c r="Q81" i="1" s="1"/>
  <c r="R81" i="1" s="1"/>
  <c r="P82" i="1"/>
  <c r="Q82" i="1" s="1"/>
  <c r="R82" i="1" s="1"/>
  <c r="P83" i="1"/>
  <c r="Q83" i="1" s="1"/>
  <c r="R83" i="1" s="1"/>
  <c r="P85" i="1"/>
  <c r="Q85" i="1" s="1"/>
  <c r="R85" i="1" s="1"/>
  <c r="P92" i="1"/>
  <c r="Q92" i="1" s="1"/>
  <c r="R92" i="1" s="1"/>
  <c r="P94" i="1"/>
  <c r="Q94" i="1" s="1"/>
  <c r="R94" i="1" s="1"/>
  <c r="P95" i="1"/>
  <c r="Q95" i="1" s="1"/>
  <c r="R95" i="1" s="1"/>
  <c r="P97" i="1"/>
  <c r="Q97" i="1" s="1"/>
  <c r="R97" i="1" s="1"/>
  <c r="P99" i="1"/>
  <c r="Q99" i="1" s="1"/>
  <c r="R99" i="1" s="1"/>
  <c r="P104" i="1"/>
  <c r="Q104" i="1" s="1"/>
  <c r="R104" i="1" s="1"/>
  <c r="P107" i="1"/>
  <c r="Q107" i="1" s="1"/>
  <c r="R107" i="1" s="1"/>
  <c r="P109" i="1"/>
  <c r="Q109" i="1" s="1"/>
  <c r="R109" i="1" s="1"/>
  <c r="P111" i="1"/>
  <c r="Q111" i="1" s="1"/>
  <c r="R111" i="1" s="1"/>
  <c r="P118" i="1"/>
  <c r="Q118" i="1" s="1"/>
  <c r="R118" i="1" s="1"/>
  <c r="P119" i="1"/>
  <c r="Q119" i="1" s="1"/>
  <c r="R119" i="1" s="1"/>
  <c r="P121" i="1"/>
  <c r="Q121" i="1" s="1"/>
  <c r="R121" i="1" s="1"/>
  <c r="P123" i="1"/>
  <c r="Q123" i="1" s="1"/>
  <c r="R123" i="1" s="1"/>
  <c r="P124" i="1"/>
  <c r="Q124" i="1" s="1"/>
  <c r="R124" i="1" s="1"/>
  <c r="P128" i="1"/>
  <c r="Q128" i="1" s="1"/>
  <c r="R128" i="1" s="1"/>
  <c r="P131" i="1"/>
  <c r="Q131" i="1" s="1"/>
  <c r="R131" i="1" s="1"/>
  <c r="P133" i="1"/>
  <c r="Q133" i="1" s="1"/>
  <c r="R133" i="1" s="1"/>
  <c r="P141" i="1"/>
  <c r="Q141" i="1" s="1"/>
  <c r="R141" i="1" s="1"/>
  <c r="P143" i="1"/>
  <c r="Q143" i="1" s="1"/>
  <c r="R143" i="1" s="1"/>
  <c r="P145" i="1"/>
  <c r="Q145" i="1" s="1"/>
  <c r="R145" i="1" s="1"/>
  <c r="P148" i="1"/>
  <c r="Q148" i="1" s="1"/>
  <c r="R148" i="1" s="1"/>
  <c r="P154" i="1"/>
  <c r="Q154" i="1" s="1"/>
  <c r="R154" i="1" s="1"/>
  <c r="P155" i="1"/>
  <c r="Q155" i="1" s="1"/>
  <c r="R155" i="1" s="1"/>
  <c r="P157" i="1"/>
  <c r="Q157" i="1" s="1"/>
  <c r="R157" i="1" s="1"/>
  <c r="P166" i="1"/>
  <c r="Q166" i="1" s="1"/>
  <c r="R166" i="1" s="1"/>
  <c r="P167" i="1"/>
  <c r="Q167" i="1" s="1"/>
  <c r="R167" i="1" s="1"/>
  <c r="P169" i="1"/>
  <c r="Q169" i="1" s="1"/>
  <c r="R169" i="1" s="1"/>
  <c r="P177" i="1"/>
  <c r="Q177" i="1" s="1"/>
  <c r="R177" i="1" s="1"/>
  <c r="P179" i="1"/>
  <c r="Q179" i="1" s="1"/>
  <c r="R179" i="1" s="1"/>
  <c r="P181" i="1"/>
  <c r="Q181" i="1" s="1"/>
  <c r="R181" i="1" s="1"/>
  <c r="P188" i="1"/>
  <c r="Q188" i="1" s="1"/>
  <c r="R188" i="1" s="1"/>
  <c r="P190" i="1"/>
  <c r="Q190" i="1" s="1"/>
  <c r="R190" i="1" s="1"/>
  <c r="P191" i="1"/>
  <c r="Q191" i="1" s="1"/>
  <c r="R191" i="1" s="1"/>
  <c r="P193" i="1"/>
  <c r="Q193" i="1" s="1"/>
  <c r="R193" i="1" s="1"/>
  <c r="P196" i="1"/>
  <c r="Q196" i="1" s="1"/>
  <c r="R196" i="1" s="1"/>
  <c r="P200" i="1"/>
  <c r="Q200" i="1" s="1"/>
  <c r="R200" i="1" s="1"/>
  <c r="P203" i="1"/>
  <c r="Q203" i="1" s="1"/>
  <c r="R203" i="1" s="1"/>
  <c r="P204" i="1"/>
  <c r="Q204" i="1" s="1"/>
  <c r="R204" i="1" s="1"/>
  <c r="P205" i="1"/>
  <c r="Q205" i="1" s="1"/>
  <c r="R205" i="1" s="1"/>
  <c r="P207" i="1"/>
  <c r="Q207" i="1" s="1"/>
  <c r="R207" i="1" s="1"/>
  <c r="P208" i="1"/>
  <c r="Q208" i="1" s="1"/>
  <c r="R208" i="1" s="1"/>
  <c r="P212" i="1"/>
  <c r="Q212" i="1" s="1"/>
  <c r="R212" i="1" s="1"/>
  <c r="P215" i="1"/>
  <c r="Q215" i="1" s="1"/>
  <c r="R215" i="1" s="1"/>
  <c r="P217" i="1"/>
  <c r="Q217" i="1" s="1"/>
  <c r="R217" i="1" s="1"/>
  <c r="P219" i="1"/>
  <c r="Q219" i="1" s="1"/>
  <c r="R219" i="1" s="1"/>
  <c r="P224" i="1"/>
  <c r="Q224" i="1" s="1"/>
  <c r="R224" i="1" s="1"/>
  <c r="P226" i="1"/>
  <c r="Q226" i="1" s="1"/>
  <c r="R226" i="1" s="1"/>
  <c r="P227" i="1"/>
  <c r="Q227" i="1" s="1"/>
  <c r="R227" i="1" s="1"/>
  <c r="P229" i="1"/>
  <c r="Q229" i="1" s="1"/>
  <c r="R229" i="1" s="1"/>
  <c r="P237" i="1"/>
  <c r="Q237" i="1" s="1"/>
  <c r="R237" i="1" s="1"/>
  <c r="P238" i="1"/>
  <c r="Q238" i="1" s="1"/>
  <c r="R238" i="1" s="1"/>
  <c r="P239" i="1"/>
  <c r="Q239" i="1" s="1"/>
  <c r="R239" i="1" s="1"/>
  <c r="P241" i="1"/>
  <c r="Q241" i="1" s="1"/>
  <c r="R241" i="1" s="1"/>
  <c r="P248" i="1"/>
  <c r="Q248" i="1" s="1"/>
  <c r="R248" i="1" s="1"/>
  <c r="P251" i="1"/>
  <c r="Q251" i="1" s="1"/>
  <c r="R251" i="1" s="1"/>
  <c r="P252" i="1"/>
  <c r="Q252" i="1" s="1"/>
  <c r="R252" i="1" s="1"/>
  <c r="P253" i="1"/>
  <c r="Q253" i="1" s="1"/>
  <c r="R253" i="1" s="1"/>
  <c r="P261" i="1"/>
  <c r="Q261" i="1" s="1"/>
  <c r="R261" i="1" s="1"/>
  <c r="P262" i="1"/>
  <c r="Q262" i="1" s="1"/>
  <c r="R262" i="1" s="1"/>
  <c r="P263" i="1"/>
  <c r="Q263" i="1" s="1"/>
  <c r="R263" i="1" s="1"/>
  <c r="P265" i="1"/>
  <c r="Q265" i="1" s="1"/>
  <c r="R265" i="1" s="1"/>
  <c r="P272" i="1"/>
  <c r="Q272" i="1" s="1"/>
  <c r="R272" i="1" s="1"/>
  <c r="P274" i="1"/>
  <c r="Q274" i="1" s="1"/>
  <c r="R274" i="1" s="1"/>
  <c r="P275" i="1"/>
  <c r="Q275" i="1" s="1"/>
  <c r="R275" i="1" s="1"/>
  <c r="P277" i="1"/>
  <c r="Q277" i="1" s="1"/>
  <c r="R277" i="1" s="1"/>
  <c r="P284" i="1"/>
  <c r="Q284" i="1" s="1"/>
  <c r="R284" i="1" s="1"/>
  <c r="P287" i="1"/>
  <c r="Q287" i="1" s="1"/>
  <c r="R287" i="1" s="1"/>
  <c r="P289" i="1"/>
  <c r="Q289" i="1" s="1"/>
  <c r="R289" i="1" s="1"/>
  <c r="P297" i="1"/>
  <c r="Q297" i="1" s="1"/>
  <c r="R297" i="1" s="1"/>
  <c r="P299" i="1"/>
  <c r="Q299" i="1" s="1"/>
  <c r="R299" i="1" s="1"/>
  <c r="P301" i="1"/>
  <c r="Q301" i="1" s="1"/>
  <c r="R301" i="1" s="1"/>
  <c r="P311" i="1"/>
  <c r="Q311" i="1" s="1"/>
  <c r="R311" i="1" s="1"/>
  <c r="P313" i="1"/>
  <c r="Q313" i="1" s="1"/>
  <c r="R313" i="1" s="1"/>
  <c r="P322" i="1"/>
  <c r="Q322" i="1" s="1"/>
  <c r="R322" i="1" s="1"/>
  <c r="P323" i="1"/>
  <c r="Q323" i="1" s="1"/>
  <c r="R323" i="1" s="1"/>
  <c r="P325" i="1"/>
  <c r="Q325" i="1" s="1"/>
  <c r="R325" i="1" s="1"/>
  <c r="P333" i="1"/>
  <c r="Q333" i="1" s="1"/>
  <c r="R333" i="1" s="1"/>
  <c r="P335" i="1"/>
  <c r="Q335" i="1" s="1"/>
  <c r="R335" i="1" s="1"/>
  <c r="P337" i="1"/>
  <c r="Q337" i="1" s="1"/>
  <c r="R337" i="1" s="1"/>
  <c r="P347" i="1"/>
  <c r="Q347" i="1" s="1"/>
  <c r="R347" i="1" s="1"/>
  <c r="P348" i="1"/>
  <c r="Q348" i="1" s="1"/>
  <c r="R348" i="1" s="1"/>
  <c r="P358" i="1"/>
  <c r="Q358" i="1" s="1"/>
  <c r="R358" i="1" s="1"/>
  <c r="P359" i="1"/>
  <c r="Q359" i="1" s="1"/>
  <c r="R359" i="1" s="1"/>
  <c r="P361" i="1"/>
  <c r="Q361" i="1" s="1"/>
  <c r="R361" i="1" s="1"/>
  <c r="P370" i="1"/>
  <c r="Q370" i="1" s="1"/>
  <c r="R370" i="1" s="1"/>
  <c r="P371" i="1"/>
  <c r="Q371" i="1" s="1"/>
  <c r="R371" i="1" s="1"/>
  <c r="P372" i="1"/>
  <c r="Q372" i="1" s="1"/>
  <c r="R372" i="1" s="1"/>
  <c r="P373" i="1"/>
  <c r="Q373" i="1" s="1"/>
  <c r="R373" i="1" s="1"/>
  <c r="P380" i="1"/>
  <c r="Q380" i="1" s="1"/>
  <c r="R380" i="1" s="1"/>
  <c r="P382" i="1"/>
  <c r="Q382" i="1" s="1"/>
  <c r="R382" i="1" s="1"/>
  <c r="P383" i="1"/>
  <c r="Q383" i="1" s="1"/>
  <c r="R383" i="1" s="1"/>
  <c r="P385" i="1"/>
  <c r="Q385" i="1" s="1"/>
  <c r="R385" i="1" s="1"/>
  <c r="P394" i="1"/>
  <c r="Q394" i="1" s="1"/>
  <c r="R394" i="1" s="1"/>
  <c r="P395" i="1"/>
  <c r="Q395" i="1" s="1"/>
  <c r="R395" i="1" s="1"/>
  <c r="P397" i="1"/>
  <c r="Q397" i="1" s="1"/>
  <c r="R397" i="1" s="1"/>
  <c r="P406" i="1"/>
  <c r="Q406" i="1" s="1"/>
  <c r="R406" i="1" s="1"/>
  <c r="P407" i="1"/>
  <c r="Q407" i="1" s="1"/>
  <c r="R407" i="1" s="1"/>
  <c r="P408" i="1"/>
  <c r="Q408" i="1" s="1"/>
  <c r="R408" i="1" s="1"/>
  <c r="P409" i="1"/>
  <c r="Q409" i="1" s="1"/>
  <c r="R409" i="1" s="1"/>
  <c r="P419" i="1"/>
  <c r="Q419" i="1" s="1"/>
  <c r="R419" i="1" s="1"/>
  <c r="P421" i="1"/>
  <c r="Q421" i="1" s="1"/>
  <c r="R421" i="1" s="1"/>
  <c r="P423" i="1"/>
  <c r="Q423" i="1" s="1"/>
  <c r="R423" i="1" s="1"/>
  <c r="P428" i="1"/>
  <c r="Q428" i="1" s="1"/>
  <c r="R428" i="1" s="1"/>
  <c r="P429" i="1"/>
  <c r="Q429" i="1" s="1"/>
  <c r="R429" i="1" s="1"/>
  <c r="P430" i="1"/>
  <c r="Q430" i="1" s="1"/>
  <c r="R430" i="1" s="1"/>
  <c r="P433" i="1"/>
  <c r="Q433" i="1" s="1"/>
  <c r="R433" i="1" s="1"/>
  <c r="P442" i="1"/>
  <c r="Q442" i="1" s="1"/>
  <c r="R442" i="1" s="1"/>
  <c r="P443" i="1"/>
  <c r="Q443" i="1" s="1"/>
  <c r="R443" i="1" s="1"/>
  <c r="P445" i="1"/>
  <c r="Q445" i="1" s="1"/>
  <c r="R445" i="1" s="1"/>
  <c r="P455" i="1"/>
  <c r="Q455" i="1" s="1"/>
  <c r="R455" i="1" s="1"/>
  <c r="P467" i="1"/>
  <c r="Q467" i="1" s="1"/>
  <c r="R467" i="1" s="1"/>
  <c r="P469" i="1"/>
  <c r="Q469" i="1" s="1"/>
  <c r="R469" i="1" s="1"/>
  <c r="P471" i="1"/>
  <c r="Q471" i="1" s="1"/>
  <c r="R471" i="1" s="1"/>
  <c r="P481" i="1"/>
  <c r="Q481" i="1" s="1"/>
  <c r="R481" i="1" s="1"/>
  <c r="P483" i="1"/>
  <c r="Q483" i="1" s="1"/>
  <c r="R483" i="1" s="1"/>
  <c r="P490" i="1"/>
  <c r="Q490" i="1" s="1"/>
  <c r="R490" i="1" s="1"/>
  <c r="P492" i="1"/>
  <c r="Q492" i="1" s="1"/>
  <c r="R492" i="1" s="1"/>
  <c r="P500" i="1"/>
  <c r="Q500" i="1" s="1"/>
  <c r="R500" i="1" s="1"/>
  <c r="P503" i="1"/>
  <c r="Q503" i="1" s="1"/>
  <c r="R503" i="1" s="1"/>
  <c r="P505" i="1"/>
  <c r="Q505" i="1" s="1"/>
  <c r="R505" i="1" s="1"/>
  <c r="P515" i="1"/>
  <c r="Q515" i="1" s="1"/>
  <c r="R515" i="1" s="1"/>
  <c r="P517" i="1"/>
  <c r="Q517" i="1" s="1"/>
  <c r="R517" i="1" s="1"/>
  <c r="P529" i="1"/>
  <c r="Q529" i="1" s="1"/>
  <c r="R529" i="1" s="1"/>
  <c r="P539" i="1"/>
  <c r="Q539" i="1" s="1"/>
  <c r="R539" i="1" s="1"/>
  <c r="P541" i="1"/>
  <c r="Q541" i="1" s="1"/>
  <c r="R541" i="1" s="1"/>
  <c r="P551" i="1"/>
  <c r="Q551" i="1" s="1"/>
  <c r="R551" i="1" s="1"/>
  <c r="P553" i="1"/>
  <c r="Q553" i="1" s="1"/>
  <c r="R553" i="1" s="1"/>
  <c r="P564" i="1"/>
  <c r="Q564" i="1" s="1"/>
  <c r="R564" i="1" s="1"/>
  <c r="P575" i="1"/>
  <c r="Q575" i="1" s="1"/>
  <c r="R575" i="1" s="1"/>
  <c r="P577" i="1"/>
  <c r="Q577" i="1" s="1"/>
  <c r="R577" i="1" s="1"/>
  <c r="P587" i="1"/>
  <c r="Q587" i="1" s="1"/>
  <c r="R587" i="1" s="1"/>
  <c r="P588" i="1"/>
  <c r="Q588" i="1" s="1"/>
  <c r="R588" i="1" s="1"/>
  <c r="P592" i="1"/>
  <c r="Q592" i="1" s="1"/>
  <c r="R592" i="1" s="1"/>
  <c r="P600" i="1"/>
  <c r="Q600" i="1" s="1"/>
  <c r="R600" i="1" s="1"/>
  <c r="P623" i="1"/>
  <c r="Q623" i="1" s="1"/>
  <c r="R623" i="1" s="1"/>
  <c r="P649" i="1"/>
  <c r="Q649" i="1" s="1"/>
  <c r="R649" i="1" s="1"/>
  <c r="P659" i="1"/>
  <c r="Q659" i="1" s="1"/>
  <c r="R659" i="1" s="1"/>
  <c r="P664" i="1"/>
  <c r="Q664" i="1" s="1"/>
  <c r="R664" i="1" s="1"/>
  <c r="P865" i="1"/>
  <c r="Q865" i="1" s="1"/>
  <c r="R865" i="1" s="1"/>
  <c r="P910" i="1"/>
  <c r="Q910" i="1" s="1"/>
  <c r="R910" i="1" s="1"/>
  <c r="Q2" i="8" l="1"/>
  <c r="Q3" i="8"/>
  <c r="Q4" i="8"/>
  <c r="Q5" i="8"/>
  <c r="Q6" i="8"/>
  <c r="Q7" i="8"/>
  <c r="Q8" i="8"/>
  <c r="Q9" i="8"/>
  <c r="Q10" i="8"/>
  <c r="Q11" i="8"/>
  <c r="I6" i="5" l="1"/>
  <c r="I3" i="5" l="1"/>
  <c r="I2" i="5"/>
  <c r="I4" i="5"/>
  <c r="I5" i="5"/>
  <c r="I7" i="5"/>
  <c r="I10" i="5"/>
  <c r="I11" i="5"/>
  <c r="I12" i="5"/>
  <c r="I13" i="5"/>
  <c r="I14" i="5"/>
  <c r="I15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H13" i="6" l="1"/>
  <c r="I8" i="5"/>
  <c r="H12" i="6"/>
  <c r="H11" i="6"/>
  <c r="H10" i="6"/>
  <c r="I9" i="5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2" i="4"/>
  <c r="AD51" i="4" l="1"/>
  <c r="R49" i="4"/>
  <c r="R37" i="4"/>
  <c r="R25" i="4"/>
  <c r="R13" i="4"/>
  <c r="AD39" i="4"/>
  <c r="AD27" i="4"/>
  <c r="AD58" i="4"/>
  <c r="AD46" i="4"/>
  <c r="AD34" i="4"/>
  <c r="R15" i="4"/>
  <c r="R3" i="4"/>
  <c r="R2" i="4"/>
  <c r="R36" i="4"/>
  <c r="R12" i="4"/>
  <c r="R48" i="4"/>
  <c r="R24" i="4"/>
  <c r="AD18" i="4"/>
  <c r="R59" i="4"/>
  <c r="R47" i="4"/>
  <c r="R35" i="4"/>
  <c r="R23" i="4"/>
  <c r="R11" i="4"/>
  <c r="AD38" i="4"/>
  <c r="AD26" i="4"/>
  <c r="R51" i="4"/>
  <c r="R39" i="4"/>
  <c r="R27" i="4"/>
  <c r="R14" i="4"/>
  <c r="AD54" i="4"/>
  <c r="AD42" i="4"/>
  <c r="AD30" i="4"/>
  <c r="R22" i="4"/>
  <c r="AD15" i="4"/>
  <c r="AD3" i="4"/>
  <c r="AD24" i="4"/>
  <c r="AD14" i="4"/>
  <c r="R34" i="4"/>
  <c r="AD16" i="4"/>
  <c r="AD2" i="4"/>
  <c r="AD12" i="4"/>
  <c r="AD56" i="4"/>
  <c r="AD44" i="4"/>
  <c r="AD32" i="4"/>
  <c r="R46" i="4"/>
  <c r="R10" i="4"/>
  <c r="R58" i="4"/>
  <c r="AD4" i="4"/>
  <c r="AD20" i="4"/>
  <c r="AD8" i="4"/>
  <c r="AD52" i="4"/>
  <c r="AD40" i="4"/>
  <c r="AD28" i="4"/>
  <c r="AD17" i="4"/>
  <c r="AD5" i="4"/>
  <c r="AD50" i="4"/>
  <c r="AD49" i="4"/>
  <c r="AD37" i="4"/>
  <c r="AD25" i="4"/>
  <c r="R54" i="4"/>
  <c r="R42" i="4"/>
  <c r="R30" i="4"/>
  <c r="R18" i="4"/>
  <c r="R6" i="4"/>
  <c r="AD13" i="4"/>
  <c r="R50" i="4"/>
  <c r="R38" i="4"/>
  <c r="R26" i="4"/>
  <c r="AD53" i="4"/>
  <c r="AD41" i="4"/>
  <c r="AD29" i="4"/>
  <c r="AD6" i="4"/>
  <c r="R57" i="4"/>
  <c r="R9" i="4"/>
  <c r="AD59" i="4"/>
  <c r="AD47" i="4"/>
  <c r="AD35" i="4"/>
  <c r="AD57" i="4"/>
  <c r="AD45" i="4"/>
  <c r="AD33" i="4"/>
  <c r="R45" i="4"/>
  <c r="R56" i="4"/>
  <c r="R44" i="4"/>
  <c r="R32" i="4"/>
  <c r="R20" i="4"/>
  <c r="R8" i="4"/>
  <c r="AD22" i="4"/>
  <c r="AD10" i="4"/>
  <c r="AD55" i="4"/>
  <c r="AD43" i="4"/>
  <c r="AD31" i="4"/>
  <c r="R21" i="4"/>
  <c r="R55" i="4"/>
  <c r="R43" i="4"/>
  <c r="R31" i="4"/>
  <c r="R19" i="4"/>
  <c r="R7" i="4"/>
  <c r="AD21" i="4"/>
  <c r="AD9" i="4"/>
  <c r="AD23" i="4"/>
  <c r="AD11" i="4"/>
  <c r="R53" i="4"/>
  <c r="R41" i="4"/>
  <c r="R29" i="4"/>
  <c r="R17" i="4"/>
  <c r="R5" i="4"/>
  <c r="AD19" i="4"/>
  <c r="AD7" i="4"/>
  <c r="R52" i="4"/>
  <c r="R40" i="4"/>
  <c r="R28" i="4"/>
  <c r="R16" i="4"/>
  <c r="R4" i="4"/>
  <c r="R33" i="4"/>
  <c r="AD48" i="4"/>
  <c r="AD36" i="4"/>
  <c r="AJ59" i="4" l="1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J3" i="4"/>
  <c r="AJ2" i="4"/>
  <c r="X59" i="4"/>
  <c r="Y59" i="4" s="1"/>
  <c r="X58" i="4"/>
  <c r="Y58" i="4" s="1"/>
  <c r="X57" i="4"/>
  <c r="Y57" i="4" s="1"/>
  <c r="X56" i="4"/>
  <c r="Y56" i="4" s="1"/>
  <c r="X55" i="4"/>
  <c r="Y55" i="4" s="1"/>
  <c r="X54" i="4"/>
  <c r="Y54" i="4" s="1"/>
  <c r="X53" i="4"/>
  <c r="Y53" i="4" s="1"/>
  <c r="X52" i="4"/>
  <c r="Y52" i="4" s="1"/>
  <c r="X51" i="4"/>
  <c r="Y51" i="4" s="1"/>
  <c r="X50" i="4"/>
  <c r="Y50" i="4" s="1"/>
  <c r="X49" i="4"/>
  <c r="Y49" i="4" s="1"/>
  <c r="X48" i="4"/>
  <c r="Y48" i="4" s="1"/>
  <c r="X47" i="4"/>
  <c r="Y47" i="4" s="1"/>
  <c r="X46" i="4"/>
  <c r="Y46" i="4" s="1"/>
  <c r="X45" i="4"/>
  <c r="Y45" i="4" s="1"/>
  <c r="X44" i="4"/>
  <c r="Y44" i="4" s="1"/>
  <c r="X43" i="4"/>
  <c r="Y43" i="4" s="1"/>
  <c r="X42" i="4"/>
  <c r="Y42" i="4" s="1"/>
  <c r="X41" i="4"/>
  <c r="Y41" i="4" s="1"/>
  <c r="X40" i="4"/>
  <c r="Y40" i="4" s="1"/>
  <c r="X39" i="4"/>
  <c r="Y39" i="4" s="1"/>
  <c r="X38" i="4"/>
  <c r="Y38" i="4" s="1"/>
  <c r="X37" i="4"/>
  <c r="Y37" i="4" s="1"/>
  <c r="X36" i="4"/>
  <c r="Y36" i="4" s="1"/>
  <c r="X35" i="4"/>
  <c r="Y35" i="4" s="1"/>
  <c r="X34" i="4"/>
  <c r="Y34" i="4" s="1"/>
  <c r="X33" i="4"/>
  <c r="Y33" i="4" s="1"/>
  <c r="X32" i="4"/>
  <c r="Y32" i="4" s="1"/>
  <c r="X31" i="4"/>
  <c r="Y31" i="4" s="1"/>
  <c r="X30" i="4"/>
  <c r="Y30" i="4" s="1"/>
  <c r="X29" i="4"/>
  <c r="Y29" i="4" s="1"/>
  <c r="X28" i="4"/>
  <c r="Y28" i="4" s="1"/>
  <c r="X27" i="4"/>
  <c r="Y27" i="4" s="1"/>
  <c r="X26" i="4"/>
  <c r="Y26" i="4" s="1"/>
  <c r="X25" i="4"/>
  <c r="Y25" i="4" s="1"/>
  <c r="X24" i="4"/>
  <c r="Y24" i="4" s="1"/>
  <c r="X23" i="4"/>
  <c r="Y23" i="4" s="1"/>
  <c r="X22" i="4"/>
  <c r="Y22" i="4" s="1"/>
  <c r="X21" i="4"/>
  <c r="Y21" i="4" s="1"/>
  <c r="X20" i="4"/>
  <c r="Y20" i="4" s="1"/>
  <c r="X19" i="4"/>
  <c r="Y19" i="4" s="1"/>
  <c r="X18" i="4"/>
  <c r="Y18" i="4" s="1"/>
  <c r="X17" i="4"/>
  <c r="Y17" i="4" s="1"/>
  <c r="X16" i="4"/>
  <c r="Y16" i="4" s="1"/>
  <c r="X15" i="4"/>
  <c r="Y15" i="4" s="1"/>
  <c r="X14" i="4"/>
  <c r="Y14" i="4" s="1"/>
  <c r="X13" i="4"/>
  <c r="Y13" i="4" s="1"/>
  <c r="X12" i="4"/>
  <c r="Y12" i="4" s="1"/>
  <c r="X11" i="4"/>
  <c r="Y11" i="4" s="1"/>
  <c r="X10" i="4"/>
  <c r="Y10" i="4" s="1"/>
  <c r="X9" i="4"/>
  <c r="Y9" i="4" s="1"/>
  <c r="X8" i="4"/>
  <c r="Y8" i="4" s="1"/>
  <c r="X7" i="4"/>
  <c r="Y7" i="4" s="1"/>
  <c r="X6" i="4"/>
  <c r="Y6" i="4" s="1"/>
  <c r="X5" i="4"/>
  <c r="Y5" i="4" s="1"/>
  <c r="X4" i="4"/>
  <c r="Y4" i="4" s="1"/>
  <c r="X3" i="4"/>
  <c r="Y3" i="4" s="1"/>
  <c r="X2" i="4"/>
  <c r="Y2" i="4" s="1"/>
  <c r="E4" i="7" l="1"/>
  <c r="F4" i="7"/>
  <c r="J2" i="7"/>
  <c r="N15" i="6"/>
  <c r="N14" i="6"/>
  <c r="O14" i="6" s="1"/>
  <c r="R14" i="6" s="1"/>
  <c r="J14" i="6"/>
  <c r="I13" i="6"/>
  <c r="I12" i="6"/>
  <c r="I11" i="6"/>
  <c r="O121" i="5"/>
  <c r="J121" i="5"/>
  <c r="K121" i="5" s="1"/>
  <c r="O120" i="5"/>
  <c r="J120" i="5"/>
  <c r="K120" i="5" s="1"/>
  <c r="O119" i="5"/>
  <c r="J119" i="5"/>
  <c r="K119" i="5" s="1"/>
  <c r="O118" i="5"/>
  <c r="J118" i="5"/>
  <c r="K118" i="5"/>
  <c r="O117" i="5"/>
  <c r="J117" i="5"/>
  <c r="K117" i="5"/>
  <c r="O116" i="5"/>
  <c r="J116" i="5"/>
  <c r="K116" i="5"/>
  <c r="O115" i="5"/>
  <c r="J115" i="5"/>
  <c r="K115" i="5" s="1"/>
  <c r="O114" i="5"/>
  <c r="J114" i="5"/>
  <c r="K114" i="5" s="1"/>
  <c r="O113" i="5"/>
  <c r="J113" i="5"/>
  <c r="K113" i="5" s="1"/>
  <c r="O112" i="5"/>
  <c r="J112" i="5"/>
  <c r="K112" i="5" s="1"/>
  <c r="O111" i="5"/>
  <c r="J111" i="5"/>
  <c r="K111" i="5" s="1"/>
  <c r="O110" i="5"/>
  <c r="J110" i="5"/>
  <c r="K110" i="5" s="1"/>
  <c r="O109" i="5"/>
  <c r="J109" i="5"/>
  <c r="K109" i="5" s="1"/>
  <c r="O108" i="5"/>
  <c r="J108" i="5"/>
  <c r="K108" i="5" s="1"/>
  <c r="O107" i="5"/>
  <c r="J107" i="5"/>
  <c r="K107" i="5" s="1"/>
  <c r="O106" i="5"/>
  <c r="J106" i="5"/>
  <c r="K106" i="5" s="1"/>
  <c r="O105" i="5"/>
  <c r="J105" i="5"/>
  <c r="K105" i="5" s="1"/>
  <c r="O104" i="5"/>
  <c r="J104" i="5"/>
  <c r="K104" i="5" s="1"/>
  <c r="O103" i="5"/>
  <c r="J103" i="5"/>
  <c r="K103" i="5"/>
  <c r="O102" i="5"/>
  <c r="J102" i="5"/>
  <c r="K102" i="5" s="1"/>
  <c r="O101" i="5"/>
  <c r="J101" i="5"/>
  <c r="K101" i="5" s="1"/>
  <c r="O100" i="5"/>
  <c r="J100" i="5"/>
  <c r="K100" i="5" s="1"/>
  <c r="O99" i="5"/>
  <c r="J99" i="5"/>
  <c r="K99" i="5" s="1"/>
  <c r="O98" i="5"/>
  <c r="J98" i="5"/>
  <c r="K98" i="5" s="1"/>
  <c r="O97" i="5"/>
  <c r="J97" i="5"/>
  <c r="K97" i="5" s="1"/>
  <c r="O96" i="5"/>
  <c r="J96" i="5"/>
  <c r="K96" i="5" s="1"/>
  <c r="O95" i="5"/>
  <c r="J95" i="5"/>
  <c r="K95" i="5" s="1"/>
  <c r="O94" i="5"/>
  <c r="J94" i="5"/>
  <c r="K94" i="5" s="1"/>
  <c r="O93" i="5"/>
  <c r="J93" i="5"/>
  <c r="K93" i="5" s="1"/>
  <c r="O92" i="5"/>
  <c r="J92" i="5"/>
  <c r="K92" i="5"/>
  <c r="O91" i="5"/>
  <c r="J91" i="5"/>
  <c r="K91" i="5" s="1"/>
  <c r="O90" i="5"/>
  <c r="J90" i="5"/>
  <c r="K90" i="5" s="1"/>
  <c r="O89" i="5"/>
  <c r="J89" i="5"/>
  <c r="K89" i="5" s="1"/>
  <c r="O88" i="5"/>
  <c r="J88" i="5"/>
  <c r="K88" i="5" s="1"/>
  <c r="O87" i="5"/>
  <c r="J87" i="5"/>
  <c r="K87" i="5" s="1"/>
  <c r="O86" i="5"/>
  <c r="J86" i="5"/>
  <c r="K86" i="5" s="1"/>
  <c r="O85" i="5"/>
  <c r="J85" i="5"/>
  <c r="K85" i="5"/>
  <c r="O84" i="5"/>
  <c r="J84" i="5"/>
  <c r="K84" i="5" s="1"/>
  <c r="O83" i="5"/>
  <c r="J83" i="5"/>
  <c r="K83" i="5" s="1"/>
  <c r="O82" i="5"/>
  <c r="J82" i="5"/>
  <c r="K82" i="5" s="1"/>
  <c r="O81" i="5"/>
  <c r="J81" i="5"/>
  <c r="K81" i="5" s="1"/>
  <c r="O80" i="5"/>
  <c r="J80" i="5"/>
  <c r="K80" i="5" s="1"/>
  <c r="O79" i="5"/>
  <c r="J79" i="5"/>
  <c r="K79" i="5" s="1"/>
  <c r="O78" i="5"/>
  <c r="J78" i="5"/>
  <c r="K78" i="5" s="1"/>
  <c r="O77" i="5"/>
  <c r="J77" i="5"/>
  <c r="K77" i="5" s="1"/>
  <c r="O76" i="5"/>
  <c r="J76" i="5"/>
  <c r="K76" i="5" s="1"/>
  <c r="O75" i="5"/>
  <c r="J75" i="5"/>
  <c r="K75" i="5" s="1"/>
  <c r="O74" i="5"/>
  <c r="J74" i="5"/>
  <c r="K74" i="5" s="1"/>
  <c r="O73" i="5"/>
  <c r="J73" i="5"/>
  <c r="K73" i="5" s="1"/>
  <c r="O72" i="5"/>
  <c r="J72" i="5"/>
  <c r="K72" i="5" s="1"/>
  <c r="O71" i="5"/>
  <c r="J71" i="5"/>
  <c r="K71" i="5" s="1"/>
  <c r="O70" i="5"/>
  <c r="J70" i="5"/>
  <c r="K70" i="5" s="1"/>
  <c r="O69" i="5"/>
  <c r="J69" i="5"/>
  <c r="K69" i="5" s="1"/>
  <c r="O68" i="5"/>
  <c r="J68" i="5"/>
  <c r="K68" i="5" s="1"/>
  <c r="O67" i="5"/>
  <c r="J67" i="5"/>
  <c r="K67" i="5" s="1"/>
  <c r="O66" i="5"/>
  <c r="J66" i="5"/>
  <c r="K66" i="5" s="1"/>
  <c r="O65" i="5"/>
  <c r="J65" i="5"/>
  <c r="K65" i="5" s="1"/>
  <c r="O64" i="5"/>
  <c r="J64" i="5"/>
  <c r="K64" i="5" s="1"/>
  <c r="O63" i="5"/>
  <c r="J63" i="5"/>
  <c r="K63" i="5" s="1"/>
  <c r="O62" i="5"/>
  <c r="J62" i="5"/>
  <c r="K62" i="5" s="1"/>
  <c r="O61" i="5"/>
  <c r="J61" i="5"/>
  <c r="K61" i="5" s="1"/>
  <c r="O60" i="5"/>
  <c r="J60" i="5"/>
  <c r="K60" i="5" s="1"/>
  <c r="O59" i="5"/>
  <c r="J59" i="5"/>
  <c r="K59" i="5" s="1"/>
  <c r="O58" i="5"/>
  <c r="J58" i="5"/>
  <c r="K58" i="5" s="1"/>
  <c r="O57" i="5"/>
  <c r="J57" i="5"/>
  <c r="K57" i="5" s="1"/>
  <c r="O56" i="5"/>
  <c r="J56" i="5"/>
  <c r="K56" i="5" s="1"/>
  <c r="O55" i="5"/>
  <c r="J55" i="5"/>
  <c r="K55" i="5" s="1"/>
  <c r="O54" i="5"/>
  <c r="J54" i="5"/>
  <c r="K54" i="5" s="1"/>
  <c r="O53" i="5"/>
  <c r="J53" i="5"/>
  <c r="K53" i="5" s="1"/>
  <c r="O52" i="5"/>
  <c r="J52" i="5"/>
  <c r="K52" i="5" s="1"/>
  <c r="O51" i="5"/>
  <c r="J51" i="5"/>
  <c r="K51" i="5" s="1"/>
  <c r="O50" i="5"/>
  <c r="J50" i="5"/>
  <c r="K50" i="5" s="1"/>
  <c r="O49" i="5"/>
  <c r="J49" i="5"/>
  <c r="K49" i="5" s="1"/>
  <c r="O48" i="5"/>
  <c r="J48" i="5"/>
  <c r="K48" i="5" s="1"/>
  <c r="O47" i="5"/>
  <c r="J47" i="5"/>
  <c r="K47" i="5" s="1"/>
  <c r="O46" i="5"/>
  <c r="J46" i="5"/>
  <c r="K46" i="5" s="1"/>
  <c r="O45" i="5"/>
  <c r="J45" i="5"/>
  <c r="K45" i="5" s="1"/>
  <c r="O44" i="5"/>
  <c r="J44" i="5"/>
  <c r="K44" i="5" s="1"/>
  <c r="O43" i="5"/>
  <c r="J43" i="5"/>
  <c r="K43" i="5" s="1"/>
  <c r="O42" i="5"/>
  <c r="J42" i="5"/>
  <c r="K42" i="5" s="1"/>
  <c r="O41" i="5"/>
  <c r="J41" i="5"/>
  <c r="K41" i="5" s="1"/>
  <c r="O40" i="5"/>
  <c r="J40" i="5"/>
  <c r="K40" i="5" s="1"/>
  <c r="O39" i="5"/>
  <c r="J39" i="5"/>
  <c r="K39" i="5" s="1"/>
  <c r="O38" i="5"/>
  <c r="J38" i="5"/>
  <c r="K38" i="5" s="1"/>
  <c r="O37" i="5"/>
  <c r="J37" i="5"/>
  <c r="K37" i="5" s="1"/>
  <c r="O36" i="5"/>
  <c r="J36" i="5"/>
  <c r="K36" i="5" s="1"/>
  <c r="O35" i="5"/>
  <c r="J35" i="5"/>
  <c r="K35" i="5" s="1"/>
  <c r="O34" i="5"/>
  <c r="J34" i="5"/>
  <c r="K34" i="5" s="1"/>
  <c r="O33" i="5"/>
  <c r="J33" i="5"/>
  <c r="K33" i="5" s="1"/>
  <c r="O32" i="5"/>
  <c r="J32" i="5"/>
  <c r="K32" i="5" s="1"/>
  <c r="O31" i="5"/>
  <c r="J31" i="5"/>
  <c r="K31" i="5" s="1"/>
  <c r="O30" i="5"/>
  <c r="J30" i="5"/>
  <c r="K30" i="5" s="1"/>
  <c r="O29" i="5"/>
  <c r="J29" i="5"/>
  <c r="K29" i="5" s="1"/>
  <c r="O28" i="5"/>
  <c r="J28" i="5"/>
  <c r="K28" i="5" s="1"/>
  <c r="O27" i="5"/>
  <c r="J27" i="5"/>
  <c r="K27" i="5" s="1"/>
  <c r="O26" i="5"/>
  <c r="J26" i="5"/>
  <c r="K26" i="5" s="1"/>
  <c r="O25" i="5"/>
  <c r="J25" i="5"/>
  <c r="K25" i="5" s="1"/>
  <c r="O24" i="5"/>
  <c r="J24" i="5"/>
  <c r="K24" i="5" s="1"/>
  <c r="O23" i="5"/>
  <c r="J23" i="5"/>
  <c r="K23" i="5" s="1"/>
  <c r="O22" i="5"/>
  <c r="J22" i="5"/>
  <c r="K22" i="5" s="1"/>
  <c r="O21" i="5"/>
  <c r="J21" i="5"/>
  <c r="K21" i="5" s="1"/>
  <c r="O20" i="5"/>
  <c r="J20" i="5"/>
  <c r="K20" i="5" s="1"/>
  <c r="O19" i="5"/>
  <c r="J19" i="5"/>
  <c r="K19" i="5" s="1"/>
  <c r="O18" i="5"/>
  <c r="J18" i="5"/>
  <c r="K18" i="5" s="1"/>
  <c r="O17" i="5"/>
  <c r="J17" i="5"/>
  <c r="K17" i="5" s="1"/>
  <c r="O16" i="5"/>
  <c r="J16" i="5"/>
  <c r="K16" i="5" s="1"/>
  <c r="O15" i="5"/>
  <c r="J15" i="5"/>
  <c r="K15" i="5" s="1"/>
  <c r="O14" i="5"/>
  <c r="J14" i="5"/>
  <c r="K14" i="5" s="1"/>
  <c r="O13" i="5"/>
  <c r="J13" i="5"/>
  <c r="K13" i="5" s="1"/>
  <c r="O12" i="5"/>
  <c r="J12" i="5"/>
  <c r="K12" i="5" s="1"/>
  <c r="O11" i="5"/>
  <c r="J11" i="5"/>
  <c r="K11" i="5" s="1"/>
  <c r="O10" i="5"/>
  <c r="J10" i="5"/>
  <c r="K10" i="5" s="1"/>
  <c r="O9" i="5"/>
  <c r="P9" i="5" s="1"/>
  <c r="J9" i="5"/>
  <c r="K9" i="5" s="1"/>
  <c r="L9" i="5" s="1"/>
  <c r="O8" i="5"/>
  <c r="P8" i="5" s="1"/>
  <c r="J8" i="5"/>
  <c r="K8" i="5" s="1"/>
  <c r="L8" i="5" s="1"/>
  <c r="O7" i="5"/>
  <c r="J7" i="5"/>
  <c r="K7" i="5" s="1"/>
  <c r="O6" i="5"/>
  <c r="J6" i="5"/>
  <c r="K6" i="5" s="1"/>
  <c r="O5" i="5"/>
  <c r="J5" i="5"/>
  <c r="K5" i="5" s="1"/>
  <c r="O4" i="5"/>
  <c r="J4" i="5"/>
  <c r="K4" i="5" s="1"/>
  <c r="O3" i="5"/>
  <c r="J3" i="5"/>
  <c r="K3" i="5" s="1"/>
  <c r="AE59" i="4"/>
  <c r="AF59" i="4" s="1"/>
  <c r="AG59" i="4" s="1"/>
  <c r="T59" i="4"/>
  <c r="U59" i="4" s="1"/>
  <c r="L59" i="4"/>
  <c r="M59" i="4" s="1"/>
  <c r="G59" i="4"/>
  <c r="H59" i="4" s="1"/>
  <c r="I59" i="4" s="1"/>
  <c r="AE58" i="4"/>
  <c r="AF58" i="4" s="1"/>
  <c r="AG58" i="4" s="1"/>
  <c r="T58" i="4"/>
  <c r="U58" i="4" s="1"/>
  <c r="L58" i="4"/>
  <c r="M58" i="4" s="1"/>
  <c r="G58" i="4"/>
  <c r="H58" i="4" s="1"/>
  <c r="I58" i="4" s="1"/>
  <c r="AE57" i="4"/>
  <c r="AF57" i="4" s="1"/>
  <c r="AG57" i="4" s="1"/>
  <c r="T57" i="4"/>
  <c r="U57" i="4" s="1"/>
  <c r="L57" i="4"/>
  <c r="M57" i="4" s="1"/>
  <c r="G57" i="4"/>
  <c r="H57" i="4" s="1"/>
  <c r="I57" i="4" s="1"/>
  <c r="AE56" i="4"/>
  <c r="AF56" i="4" s="1"/>
  <c r="AG56" i="4" s="1"/>
  <c r="T56" i="4"/>
  <c r="U56" i="4" s="1"/>
  <c r="L56" i="4"/>
  <c r="M56" i="4" s="1"/>
  <c r="G56" i="4"/>
  <c r="H56" i="4" s="1"/>
  <c r="I56" i="4" s="1"/>
  <c r="AE55" i="4"/>
  <c r="AF55" i="4" s="1"/>
  <c r="AG55" i="4" s="1"/>
  <c r="T55" i="4"/>
  <c r="U55" i="4" s="1"/>
  <c r="L55" i="4"/>
  <c r="M55" i="4" s="1"/>
  <c r="G55" i="4"/>
  <c r="H55" i="4" s="1"/>
  <c r="I55" i="4" s="1"/>
  <c r="AE54" i="4"/>
  <c r="AF54" i="4" s="1"/>
  <c r="AG54" i="4" s="1"/>
  <c r="T54" i="4"/>
  <c r="U54" i="4" s="1"/>
  <c r="L54" i="4"/>
  <c r="M54" i="4" s="1"/>
  <c r="G54" i="4"/>
  <c r="H54" i="4" s="1"/>
  <c r="I54" i="4" s="1"/>
  <c r="AE53" i="4"/>
  <c r="AF53" i="4" s="1"/>
  <c r="AG53" i="4" s="1"/>
  <c r="T53" i="4"/>
  <c r="U53" i="4" s="1"/>
  <c r="L53" i="4"/>
  <c r="M53" i="4" s="1"/>
  <c r="G53" i="4"/>
  <c r="H53" i="4" s="1"/>
  <c r="I53" i="4" s="1"/>
  <c r="AE52" i="4"/>
  <c r="AF52" i="4" s="1"/>
  <c r="AG52" i="4" s="1"/>
  <c r="T52" i="4"/>
  <c r="U52" i="4" s="1"/>
  <c r="L52" i="4"/>
  <c r="M52" i="4" s="1"/>
  <c r="G52" i="4"/>
  <c r="H52" i="4" s="1"/>
  <c r="I52" i="4" s="1"/>
  <c r="AE51" i="4"/>
  <c r="AF51" i="4" s="1"/>
  <c r="AG51" i="4" s="1"/>
  <c r="T51" i="4"/>
  <c r="U51" i="4" s="1"/>
  <c r="L51" i="4"/>
  <c r="M51" i="4" s="1"/>
  <c r="G51" i="4"/>
  <c r="H51" i="4" s="1"/>
  <c r="I51" i="4" s="1"/>
  <c r="AE50" i="4"/>
  <c r="AF50" i="4" s="1"/>
  <c r="AG50" i="4" s="1"/>
  <c r="T50" i="4"/>
  <c r="U50" i="4" s="1"/>
  <c r="L50" i="4"/>
  <c r="M50" i="4" s="1"/>
  <c r="G50" i="4"/>
  <c r="H50" i="4" s="1"/>
  <c r="I50" i="4" s="1"/>
  <c r="AE49" i="4"/>
  <c r="AF49" i="4" s="1"/>
  <c r="AG49" i="4" s="1"/>
  <c r="T49" i="4"/>
  <c r="U49" i="4" s="1"/>
  <c r="L49" i="4"/>
  <c r="M49" i="4" s="1"/>
  <c r="G49" i="4"/>
  <c r="H49" i="4" s="1"/>
  <c r="I49" i="4" s="1"/>
  <c r="AE48" i="4"/>
  <c r="AF48" i="4" s="1"/>
  <c r="AG48" i="4" s="1"/>
  <c r="T48" i="4"/>
  <c r="U48" i="4" s="1"/>
  <c r="L48" i="4"/>
  <c r="M48" i="4" s="1"/>
  <c r="G48" i="4"/>
  <c r="H48" i="4" s="1"/>
  <c r="I48" i="4" s="1"/>
  <c r="AE47" i="4"/>
  <c r="AF47" i="4" s="1"/>
  <c r="AG47" i="4" s="1"/>
  <c r="T47" i="4"/>
  <c r="U47" i="4" s="1"/>
  <c r="L47" i="4"/>
  <c r="M47" i="4" s="1"/>
  <c r="G47" i="4"/>
  <c r="H47" i="4" s="1"/>
  <c r="I47" i="4" s="1"/>
  <c r="AE46" i="4"/>
  <c r="AF46" i="4" s="1"/>
  <c r="AG46" i="4" s="1"/>
  <c r="T46" i="4"/>
  <c r="U46" i="4" s="1"/>
  <c r="L46" i="4"/>
  <c r="M46" i="4" s="1"/>
  <c r="G46" i="4"/>
  <c r="H46" i="4" s="1"/>
  <c r="I46" i="4" s="1"/>
  <c r="AE45" i="4"/>
  <c r="AF45" i="4" s="1"/>
  <c r="AG45" i="4" s="1"/>
  <c r="T45" i="4"/>
  <c r="U45" i="4" s="1"/>
  <c r="L45" i="4"/>
  <c r="M45" i="4" s="1"/>
  <c r="G45" i="4"/>
  <c r="H45" i="4" s="1"/>
  <c r="I45" i="4" s="1"/>
  <c r="AE44" i="4"/>
  <c r="AF44" i="4" s="1"/>
  <c r="AG44" i="4" s="1"/>
  <c r="T44" i="4"/>
  <c r="U44" i="4" s="1"/>
  <c r="L44" i="4"/>
  <c r="M44" i="4" s="1"/>
  <c r="G44" i="4"/>
  <c r="H44" i="4" s="1"/>
  <c r="I44" i="4" s="1"/>
  <c r="AE43" i="4"/>
  <c r="AF43" i="4" s="1"/>
  <c r="AG43" i="4" s="1"/>
  <c r="T43" i="4"/>
  <c r="U43" i="4" s="1"/>
  <c r="L43" i="4"/>
  <c r="M43" i="4" s="1"/>
  <c r="G43" i="4"/>
  <c r="H43" i="4" s="1"/>
  <c r="I43" i="4" s="1"/>
  <c r="AE42" i="4"/>
  <c r="AF42" i="4" s="1"/>
  <c r="AG42" i="4" s="1"/>
  <c r="T42" i="4"/>
  <c r="U42" i="4" s="1"/>
  <c r="L42" i="4"/>
  <c r="M42" i="4" s="1"/>
  <c r="G42" i="4"/>
  <c r="H42" i="4" s="1"/>
  <c r="I42" i="4" s="1"/>
  <c r="AE41" i="4"/>
  <c r="AF41" i="4" s="1"/>
  <c r="AG41" i="4" s="1"/>
  <c r="T41" i="4"/>
  <c r="U41" i="4" s="1"/>
  <c r="L41" i="4"/>
  <c r="M41" i="4" s="1"/>
  <c r="G41" i="4"/>
  <c r="H41" i="4" s="1"/>
  <c r="I41" i="4" s="1"/>
  <c r="AE40" i="4"/>
  <c r="AF40" i="4" s="1"/>
  <c r="AG40" i="4" s="1"/>
  <c r="T40" i="4"/>
  <c r="U40" i="4" s="1"/>
  <c r="L40" i="4"/>
  <c r="M40" i="4" s="1"/>
  <c r="G40" i="4"/>
  <c r="H40" i="4" s="1"/>
  <c r="I40" i="4" s="1"/>
  <c r="AE39" i="4"/>
  <c r="AF39" i="4" s="1"/>
  <c r="AG39" i="4" s="1"/>
  <c r="T39" i="4"/>
  <c r="U39" i="4" s="1"/>
  <c r="L39" i="4"/>
  <c r="M39" i="4" s="1"/>
  <c r="G39" i="4"/>
  <c r="H39" i="4" s="1"/>
  <c r="I39" i="4" s="1"/>
  <c r="AE38" i="4"/>
  <c r="AF38" i="4" s="1"/>
  <c r="AG38" i="4" s="1"/>
  <c r="T38" i="4"/>
  <c r="U38" i="4" s="1"/>
  <c r="L38" i="4"/>
  <c r="M38" i="4" s="1"/>
  <c r="G38" i="4"/>
  <c r="H38" i="4" s="1"/>
  <c r="I38" i="4" s="1"/>
  <c r="AE37" i="4"/>
  <c r="AF37" i="4" s="1"/>
  <c r="AG37" i="4" s="1"/>
  <c r="T37" i="4"/>
  <c r="U37" i="4" s="1"/>
  <c r="L37" i="4"/>
  <c r="M37" i="4" s="1"/>
  <c r="G37" i="4"/>
  <c r="H37" i="4" s="1"/>
  <c r="I37" i="4" s="1"/>
  <c r="AE36" i="4"/>
  <c r="AF36" i="4" s="1"/>
  <c r="AG36" i="4" s="1"/>
  <c r="T36" i="4"/>
  <c r="U36" i="4" s="1"/>
  <c r="L36" i="4"/>
  <c r="M36" i="4" s="1"/>
  <c r="G36" i="4"/>
  <c r="H36" i="4" s="1"/>
  <c r="I36" i="4" s="1"/>
  <c r="AE35" i="4"/>
  <c r="AF35" i="4" s="1"/>
  <c r="AG35" i="4" s="1"/>
  <c r="T35" i="4"/>
  <c r="U35" i="4" s="1"/>
  <c r="L35" i="4"/>
  <c r="M35" i="4" s="1"/>
  <c r="G35" i="4"/>
  <c r="H35" i="4" s="1"/>
  <c r="I35" i="4" s="1"/>
  <c r="AE34" i="4"/>
  <c r="AF34" i="4" s="1"/>
  <c r="AG34" i="4" s="1"/>
  <c r="T34" i="4"/>
  <c r="U34" i="4" s="1"/>
  <c r="L34" i="4"/>
  <c r="M34" i="4" s="1"/>
  <c r="G34" i="4"/>
  <c r="H34" i="4" s="1"/>
  <c r="I34" i="4" s="1"/>
  <c r="AE33" i="4"/>
  <c r="AF33" i="4" s="1"/>
  <c r="AG33" i="4" s="1"/>
  <c r="T33" i="4"/>
  <c r="U33" i="4" s="1"/>
  <c r="L33" i="4"/>
  <c r="M33" i="4" s="1"/>
  <c r="G33" i="4"/>
  <c r="H33" i="4" s="1"/>
  <c r="I33" i="4" s="1"/>
  <c r="AE32" i="4"/>
  <c r="AF32" i="4" s="1"/>
  <c r="AG32" i="4" s="1"/>
  <c r="T32" i="4"/>
  <c r="U32" i="4" s="1"/>
  <c r="L32" i="4"/>
  <c r="M32" i="4" s="1"/>
  <c r="G32" i="4"/>
  <c r="H32" i="4" s="1"/>
  <c r="I32" i="4" s="1"/>
  <c r="AE31" i="4"/>
  <c r="AF31" i="4" s="1"/>
  <c r="AG31" i="4" s="1"/>
  <c r="T31" i="4"/>
  <c r="U31" i="4" s="1"/>
  <c r="L31" i="4"/>
  <c r="M31" i="4" s="1"/>
  <c r="G31" i="4"/>
  <c r="H31" i="4" s="1"/>
  <c r="I31" i="4" s="1"/>
  <c r="AE30" i="4"/>
  <c r="AF30" i="4" s="1"/>
  <c r="AG30" i="4" s="1"/>
  <c r="T30" i="4"/>
  <c r="U30" i="4" s="1"/>
  <c r="L30" i="4"/>
  <c r="M30" i="4" s="1"/>
  <c r="G30" i="4"/>
  <c r="H30" i="4" s="1"/>
  <c r="I30" i="4" s="1"/>
  <c r="AE29" i="4"/>
  <c r="AF29" i="4" s="1"/>
  <c r="AG29" i="4" s="1"/>
  <c r="T29" i="4"/>
  <c r="U29" i="4" s="1"/>
  <c r="L29" i="4"/>
  <c r="M29" i="4" s="1"/>
  <c r="G29" i="4"/>
  <c r="H29" i="4" s="1"/>
  <c r="I29" i="4" s="1"/>
  <c r="AE28" i="4"/>
  <c r="AF28" i="4" s="1"/>
  <c r="AG28" i="4" s="1"/>
  <c r="T28" i="4"/>
  <c r="U28" i="4" s="1"/>
  <c r="L28" i="4"/>
  <c r="M28" i="4" s="1"/>
  <c r="G28" i="4"/>
  <c r="H28" i="4" s="1"/>
  <c r="I28" i="4" s="1"/>
  <c r="AE27" i="4"/>
  <c r="AF27" i="4" s="1"/>
  <c r="AG27" i="4" s="1"/>
  <c r="T27" i="4"/>
  <c r="U27" i="4" s="1"/>
  <c r="L27" i="4"/>
  <c r="M27" i="4" s="1"/>
  <c r="G27" i="4"/>
  <c r="H27" i="4" s="1"/>
  <c r="I27" i="4" s="1"/>
  <c r="AE26" i="4"/>
  <c r="AF26" i="4" s="1"/>
  <c r="AG26" i="4" s="1"/>
  <c r="T26" i="4"/>
  <c r="U26" i="4" s="1"/>
  <c r="L26" i="4"/>
  <c r="M26" i="4" s="1"/>
  <c r="G26" i="4"/>
  <c r="H26" i="4" s="1"/>
  <c r="I26" i="4" s="1"/>
  <c r="AE25" i="4"/>
  <c r="AF25" i="4" s="1"/>
  <c r="AG25" i="4" s="1"/>
  <c r="T25" i="4"/>
  <c r="U25" i="4" s="1"/>
  <c r="L25" i="4"/>
  <c r="M25" i="4" s="1"/>
  <c r="G25" i="4"/>
  <c r="H25" i="4" s="1"/>
  <c r="I25" i="4" s="1"/>
  <c r="AE24" i="4"/>
  <c r="AF24" i="4" s="1"/>
  <c r="AG24" i="4" s="1"/>
  <c r="T24" i="4"/>
  <c r="U24" i="4" s="1"/>
  <c r="L24" i="4"/>
  <c r="M24" i="4" s="1"/>
  <c r="G24" i="4"/>
  <c r="H24" i="4" s="1"/>
  <c r="I24" i="4" s="1"/>
  <c r="AE23" i="4"/>
  <c r="AF23" i="4" s="1"/>
  <c r="AG23" i="4" s="1"/>
  <c r="T23" i="4"/>
  <c r="U23" i="4" s="1"/>
  <c r="L23" i="4"/>
  <c r="M23" i="4" s="1"/>
  <c r="G23" i="4"/>
  <c r="H23" i="4" s="1"/>
  <c r="I23" i="4" s="1"/>
  <c r="AE22" i="4"/>
  <c r="AF22" i="4" s="1"/>
  <c r="AG22" i="4" s="1"/>
  <c r="T22" i="4"/>
  <c r="U22" i="4" s="1"/>
  <c r="L22" i="4"/>
  <c r="M22" i="4" s="1"/>
  <c r="G22" i="4"/>
  <c r="H22" i="4" s="1"/>
  <c r="I22" i="4" s="1"/>
  <c r="AE21" i="4"/>
  <c r="AF21" i="4" s="1"/>
  <c r="AG21" i="4" s="1"/>
  <c r="T21" i="4"/>
  <c r="U21" i="4" s="1"/>
  <c r="L21" i="4"/>
  <c r="M21" i="4" s="1"/>
  <c r="G21" i="4"/>
  <c r="H21" i="4" s="1"/>
  <c r="I21" i="4" s="1"/>
  <c r="AE20" i="4"/>
  <c r="AF20" i="4" s="1"/>
  <c r="AG20" i="4" s="1"/>
  <c r="T20" i="4"/>
  <c r="U20" i="4" s="1"/>
  <c r="L20" i="4"/>
  <c r="M20" i="4" s="1"/>
  <c r="G20" i="4"/>
  <c r="H20" i="4" s="1"/>
  <c r="I20" i="4" s="1"/>
  <c r="AE19" i="4"/>
  <c r="AF19" i="4" s="1"/>
  <c r="AG19" i="4" s="1"/>
  <c r="T19" i="4"/>
  <c r="U19" i="4" s="1"/>
  <c r="L19" i="4"/>
  <c r="M19" i="4" s="1"/>
  <c r="G19" i="4"/>
  <c r="H19" i="4" s="1"/>
  <c r="I19" i="4" s="1"/>
  <c r="AE18" i="4"/>
  <c r="AF18" i="4" s="1"/>
  <c r="AG18" i="4" s="1"/>
  <c r="T18" i="4"/>
  <c r="U18" i="4" s="1"/>
  <c r="L18" i="4"/>
  <c r="M18" i="4" s="1"/>
  <c r="G18" i="4"/>
  <c r="H18" i="4" s="1"/>
  <c r="I18" i="4" s="1"/>
  <c r="AE17" i="4"/>
  <c r="AF17" i="4" s="1"/>
  <c r="AG17" i="4" s="1"/>
  <c r="T17" i="4"/>
  <c r="U17" i="4" s="1"/>
  <c r="L17" i="4"/>
  <c r="M17" i="4" s="1"/>
  <c r="G17" i="4"/>
  <c r="H17" i="4" s="1"/>
  <c r="I17" i="4" s="1"/>
  <c r="AE16" i="4"/>
  <c r="AF16" i="4" s="1"/>
  <c r="AG16" i="4" s="1"/>
  <c r="T16" i="4"/>
  <c r="U16" i="4" s="1"/>
  <c r="L16" i="4"/>
  <c r="M16" i="4" s="1"/>
  <c r="G16" i="4"/>
  <c r="H16" i="4" s="1"/>
  <c r="I16" i="4" s="1"/>
  <c r="AE15" i="4"/>
  <c r="AF15" i="4" s="1"/>
  <c r="AG15" i="4" s="1"/>
  <c r="T15" i="4"/>
  <c r="U15" i="4" s="1"/>
  <c r="L15" i="4"/>
  <c r="M15" i="4" s="1"/>
  <c r="G15" i="4"/>
  <c r="H15" i="4" s="1"/>
  <c r="I15" i="4" s="1"/>
  <c r="AE14" i="4"/>
  <c r="AF14" i="4" s="1"/>
  <c r="AG14" i="4" s="1"/>
  <c r="T14" i="4"/>
  <c r="U14" i="4" s="1"/>
  <c r="L14" i="4"/>
  <c r="M14" i="4" s="1"/>
  <c r="G14" i="4"/>
  <c r="H14" i="4" s="1"/>
  <c r="I14" i="4" s="1"/>
  <c r="AE13" i="4"/>
  <c r="AF13" i="4" s="1"/>
  <c r="AG13" i="4" s="1"/>
  <c r="T13" i="4"/>
  <c r="U13" i="4" s="1"/>
  <c r="L13" i="4"/>
  <c r="M13" i="4" s="1"/>
  <c r="G13" i="4"/>
  <c r="H13" i="4" s="1"/>
  <c r="I13" i="4" s="1"/>
  <c r="AE12" i="4"/>
  <c r="AF12" i="4" s="1"/>
  <c r="AG12" i="4" s="1"/>
  <c r="T12" i="4"/>
  <c r="U12" i="4" s="1"/>
  <c r="L12" i="4"/>
  <c r="M12" i="4" s="1"/>
  <c r="G12" i="4"/>
  <c r="H12" i="4" s="1"/>
  <c r="I12" i="4" s="1"/>
  <c r="AE11" i="4"/>
  <c r="AF11" i="4" s="1"/>
  <c r="AG11" i="4" s="1"/>
  <c r="T11" i="4"/>
  <c r="U11" i="4" s="1"/>
  <c r="L11" i="4"/>
  <c r="M11" i="4" s="1"/>
  <c r="G11" i="4"/>
  <c r="H11" i="4" s="1"/>
  <c r="I11" i="4" s="1"/>
  <c r="AE10" i="4"/>
  <c r="AF10" i="4" s="1"/>
  <c r="AG10" i="4" s="1"/>
  <c r="T10" i="4"/>
  <c r="U10" i="4" s="1"/>
  <c r="L10" i="4"/>
  <c r="M10" i="4" s="1"/>
  <c r="G10" i="4"/>
  <c r="H10" i="4" s="1"/>
  <c r="I10" i="4" s="1"/>
  <c r="AE9" i="4"/>
  <c r="AF9" i="4" s="1"/>
  <c r="AG9" i="4" s="1"/>
  <c r="T9" i="4"/>
  <c r="U9" i="4" s="1"/>
  <c r="L9" i="4"/>
  <c r="M9" i="4" s="1"/>
  <c r="G9" i="4"/>
  <c r="H9" i="4" s="1"/>
  <c r="I9" i="4" s="1"/>
  <c r="AE8" i="4"/>
  <c r="AF8" i="4" s="1"/>
  <c r="AG8" i="4" s="1"/>
  <c r="T8" i="4"/>
  <c r="U8" i="4" s="1"/>
  <c r="L8" i="4"/>
  <c r="M8" i="4" s="1"/>
  <c r="G8" i="4"/>
  <c r="H8" i="4" s="1"/>
  <c r="I8" i="4" s="1"/>
  <c r="AE7" i="4"/>
  <c r="AF7" i="4" s="1"/>
  <c r="AG7" i="4" s="1"/>
  <c r="T7" i="4"/>
  <c r="U7" i="4" s="1"/>
  <c r="L7" i="4"/>
  <c r="M7" i="4" s="1"/>
  <c r="G7" i="4"/>
  <c r="H7" i="4" s="1"/>
  <c r="I7" i="4" s="1"/>
  <c r="AE6" i="4"/>
  <c r="AF6" i="4" s="1"/>
  <c r="AG6" i="4" s="1"/>
  <c r="T6" i="4"/>
  <c r="U6" i="4" s="1"/>
  <c r="L6" i="4"/>
  <c r="M6" i="4" s="1"/>
  <c r="G6" i="4"/>
  <c r="H6" i="4" s="1"/>
  <c r="I6" i="4" s="1"/>
  <c r="AE5" i="4"/>
  <c r="AF5" i="4" s="1"/>
  <c r="AG5" i="4" s="1"/>
  <c r="T5" i="4"/>
  <c r="U5" i="4" s="1"/>
  <c r="L5" i="4"/>
  <c r="M5" i="4" s="1"/>
  <c r="G5" i="4"/>
  <c r="H5" i="4" s="1"/>
  <c r="I5" i="4" s="1"/>
  <c r="AE4" i="4"/>
  <c r="AF4" i="4" s="1"/>
  <c r="AG4" i="4" s="1"/>
  <c r="T4" i="4"/>
  <c r="U4" i="4" s="1"/>
  <c r="L4" i="4"/>
  <c r="M4" i="4" s="1"/>
  <c r="G4" i="4"/>
  <c r="H4" i="4" s="1"/>
  <c r="I4" i="4" s="1"/>
  <c r="AE3" i="4"/>
  <c r="AF3" i="4" s="1"/>
  <c r="AG3" i="4" s="1"/>
  <c r="T3" i="4"/>
  <c r="U3" i="4" s="1"/>
  <c r="L3" i="4"/>
  <c r="M3" i="4" s="1"/>
  <c r="G3" i="4"/>
  <c r="H3" i="4" s="1"/>
  <c r="I3" i="4" s="1"/>
  <c r="O73" i="3"/>
  <c r="P73" i="3" s="1"/>
  <c r="Q73" i="3" s="1"/>
  <c r="O72" i="3"/>
  <c r="P72" i="3" s="1"/>
  <c r="Q72" i="3" s="1"/>
  <c r="O71" i="3"/>
  <c r="P71" i="3" s="1"/>
  <c r="Q71" i="3" s="1"/>
  <c r="O70" i="3"/>
  <c r="P70" i="3" s="1"/>
  <c r="Q70" i="3" s="1"/>
  <c r="O69" i="3"/>
  <c r="P69" i="3" s="1"/>
  <c r="Q69" i="3" s="1"/>
  <c r="O68" i="3"/>
  <c r="P68" i="3" s="1"/>
  <c r="Q68" i="3" s="1"/>
  <c r="O67" i="3"/>
  <c r="P67" i="3" s="1"/>
  <c r="Q67" i="3" s="1"/>
  <c r="O66" i="3"/>
  <c r="P66" i="3" s="1"/>
  <c r="Q66" i="3" s="1"/>
  <c r="O65" i="3"/>
  <c r="P65" i="3" s="1"/>
  <c r="Q65" i="3" s="1"/>
  <c r="O64" i="3"/>
  <c r="P64" i="3" s="1"/>
  <c r="Q64" i="3" s="1"/>
  <c r="O63" i="3"/>
  <c r="P63" i="3" s="1"/>
  <c r="Q63" i="3" s="1"/>
  <c r="O62" i="3"/>
  <c r="P62" i="3" s="1"/>
  <c r="Q62" i="3" s="1"/>
  <c r="O61" i="3"/>
  <c r="P61" i="3" s="1"/>
  <c r="Q61" i="3" s="1"/>
  <c r="O60" i="3"/>
  <c r="P60" i="3" s="1"/>
  <c r="Q60" i="3" s="1"/>
  <c r="O59" i="3"/>
  <c r="P59" i="3" s="1"/>
  <c r="Q59" i="3" s="1"/>
  <c r="O58" i="3"/>
  <c r="P58" i="3" s="1"/>
  <c r="Q58" i="3" s="1"/>
  <c r="O57" i="3"/>
  <c r="P57" i="3" s="1"/>
  <c r="Q57" i="3" s="1"/>
  <c r="O56" i="3"/>
  <c r="P56" i="3" s="1"/>
  <c r="Q56" i="3" s="1"/>
  <c r="O55" i="3"/>
  <c r="P55" i="3" s="1"/>
  <c r="Q55" i="3" s="1"/>
  <c r="O54" i="3"/>
  <c r="P54" i="3" s="1"/>
  <c r="Q54" i="3" s="1"/>
  <c r="O53" i="3"/>
  <c r="P53" i="3" s="1"/>
  <c r="Q53" i="3" s="1"/>
  <c r="O52" i="3"/>
  <c r="P52" i="3" s="1"/>
  <c r="Q52" i="3" s="1"/>
  <c r="O51" i="3"/>
  <c r="P51" i="3" s="1"/>
  <c r="Q51" i="3" s="1"/>
  <c r="O50" i="3"/>
  <c r="P50" i="3" s="1"/>
  <c r="Q50" i="3" s="1"/>
  <c r="O49" i="3"/>
  <c r="P49" i="3" s="1"/>
  <c r="Q49" i="3" s="1"/>
  <c r="O48" i="3"/>
  <c r="P48" i="3" s="1"/>
  <c r="Q48" i="3" s="1"/>
  <c r="O47" i="3"/>
  <c r="P47" i="3" s="1"/>
  <c r="Q47" i="3" s="1"/>
  <c r="O46" i="3"/>
  <c r="P46" i="3" s="1"/>
  <c r="Q46" i="3" s="1"/>
  <c r="O45" i="3"/>
  <c r="P45" i="3" s="1"/>
  <c r="Q45" i="3" s="1"/>
  <c r="O44" i="3"/>
  <c r="P44" i="3" s="1"/>
  <c r="Q44" i="3" s="1"/>
  <c r="O43" i="3"/>
  <c r="P43" i="3" s="1"/>
  <c r="Q43" i="3" s="1"/>
  <c r="O42" i="3"/>
  <c r="P42" i="3" s="1"/>
  <c r="Q42" i="3" s="1"/>
  <c r="O41" i="3"/>
  <c r="P41" i="3" s="1"/>
  <c r="Q41" i="3" s="1"/>
  <c r="O40" i="3"/>
  <c r="P40" i="3" s="1"/>
  <c r="Q40" i="3" s="1"/>
  <c r="O39" i="3"/>
  <c r="P39" i="3" s="1"/>
  <c r="Q39" i="3" s="1"/>
  <c r="O38" i="3"/>
  <c r="P38" i="3" s="1"/>
  <c r="Q38" i="3" s="1"/>
  <c r="O37" i="3"/>
  <c r="P37" i="3" s="1"/>
  <c r="Q37" i="3" s="1"/>
  <c r="O36" i="3"/>
  <c r="P36" i="3" s="1"/>
  <c r="Q36" i="3" s="1"/>
  <c r="O35" i="3"/>
  <c r="P35" i="3" s="1"/>
  <c r="Q35" i="3" s="1"/>
  <c r="O34" i="3"/>
  <c r="P34" i="3" s="1"/>
  <c r="Q34" i="3" s="1"/>
  <c r="O33" i="3"/>
  <c r="P33" i="3" s="1"/>
  <c r="Q33" i="3" s="1"/>
  <c r="O32" i="3"/>
  <c r="P32" i="3" s="1"/>
  <c r="Q32" i="3" s="1"/>
  <c r="O31" i="3"/>
  <c r="P31" i="3" s="1"/>
  <c r="Q31" i="3" s="1"/>
  <c r="O30" i="3"/>
  <c r="P30" i="3" s="1"/>
  <c r="Q30" i="3" s="1"/>
  <c r="O29" i="3"/>
  <c r="P29" i="3" s="1"/>
  <c r="Q29" i="3" s="1"/>
  <c r="O28" i="3"/>
  <c r="P28" i="3" s="1"/>
  <c r="Q28" i="3" s="1"/>
  <c r="O27" i="3"/>
  <c r="P27" i="3" s="1"/>
  <c r="Q27" i="3" s="1"/>
  <c r="O26" i="3"/>
  <c r="P26" i="3" s="1"/>
  <c r="Q26" i="3" s="1"/>
  <c r="O25" i="3"/>
  <c r="P25" i="3" s="1"/>
  <c r="Q25" i="3" s="1"/>
  <c r="O24" i="3"/>
  <c r="P24" i="3" s="1"/>
  <c r="Q24" i="3" s="1"/>
  <c r="O23" i="3"/>
  <c r="P23" i="3" s="1"/>
  <c r="Q23" i="3" s="1"/>
  <c r="O22" i="3"/>
  <c r="P22" i="3" s="1"/>
  <c r="Q22" i="3" s="1"/>
  <c r="O21" i="3"/>
  <c r="P21" i="3" s="1"/>
  <c r="Q21" i="3" s="1"/>
  <c r="O20" i="3"/>
  <c r="P20" i="3" s="1"/>
  <c r="Q20" i="3" s="1"/>
  <c r="O19" i="3"/>
  <c r="P19" i="3" s="1"/>
  <c r="Q19" i="3" s="1"/>
  <c r="O18" i="3"/>
  <c r="P18" i="3" s="1"/>
  <c r="Q18" i="3" s="1"/>
  <c r="O17" i="3"/>
  <c r="P17" i="3" s="1"/>
  <c r="Q17" i="3" s="1"/>
  <c r="O16" i="3"/>
  <c r="P16" i="3" s="1"/>
  <c r="Q16" i="3" s="1"/>
  <c r="O15" i="3"/>
  <c r="P15" i="3" s="1"/>
  <c r="Q15" i="3" s="1"/>
  <c r="O14" i="3"/>
  <c r="P14" i="3" s="1"/>
  <c r="Q14" i="3" s="1"/>
  <c r="O13" i="3"/>
  <c r="P13" i="3" s="1"/>
  <c r="Q13" i="3" s="1"/>
  <c r="O12" i="3"/>
  <c r="P12" i="3" s="1"/>
  <c r="Q12" i="3" s="1"/>
  <c r="O11" i="3"/>
  <c r="P11" i="3" s="1"/>
  <c r="Q11" i="3" s="1"/>
  <c r="O10" i="3"/>
  <c r="P10" i="3" s="1"/>
  <c r="Q10" i="3" s="1"/>
  <c r="O9" i="3"/>
  <c r="P9" i="3" s="1"/>
  <c r="Q9" i="3" s="1"/>
  <c r="O8" i="3"/>
  <c r="P8" i="3" s="1"/>
  <c r="Q8" i="3" s="1"/>
  <c r="O7" i="3"/>
  <c r="P7" i="3" s="1"/>
  <c r="Q7" i="3" s="1"/>
  <c r="O6" i="3"/>
  <c r="P6" i="3" s="1"/>
  <c r="Q6" i="3" s="1"/>
  <c r="O5" i="3"/>
  <c r="P5" i="3" s="1"/>
  <c r="Q5" i="3" s="1"/>
  <c r="O4" i="3"/>
  <c r="P4" i="3" s="1"/>
  <c r="Q4" i="3" s="1"/>
  <c r="O3" i="3"/>
  <c r="P3" i="3" s="1"/>
  <c r="Q3" i="3" s="1"/>
  <c r="O2" i="5"/>
  <c r="J2" i="5"/>
  <c r="K2" i="5" s="1"/>
  <c r="AE2" i="4"/>
  <c r="AF2" i="4" s="1"/>
  <c r="AG2" i="4" s="1"/>
  <c r="T2" i="4"/>
  <c r="U2" i="4" s="1"/>
  <c r="L2" i="4"/>
  <c r="M2" i="4" s="1"/>
  <c r="G2" i="4"/>
  <c r="H2" i="4" s="1"/>
  <c r="I2" i="4" s="1"/>
  <c r="O2" i="3"/>
  <c r="P2" i="3" s="1"/>
  <c r="Q2" i="3" s="1"/>
  <c r="Q2" i="1"/>
  <c r="R2" i="1" s="1"/>
  <c r="S8" i="5" l="1"/>
  <c r="S9" i="5"/>
  <c r="J11" i="6"/>
  <c r="K11" i="6" s="1"/>
  <c r="R11" i="6" s="1"/>
  <c r="J12" i="6"/>
  <c r="K12" i="6" s="1"/>
  <c r="R12" i="6" s="1"/>
  <c r="J10" i="6"/>
  <c r="K10" i="6" s="1"/>
  <c r="R10" i="6" s="1"/>
  <c r="J13" i="6"/>
  <c r="K13" i="6" s="1"/>
  <c r="R13" i="6" s="1"/>
  <c r="AN58" i="4" l="1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5" i="4"/>
  <c r="AN4" i="4"/>
  <c r="AN3" i="4"/>
  <c r="AN59" i="4"/>
  <c r="AN2" i="4"/>
  <c r="AN62" i="4"/>
  <c r="AN60" i="4"/>
  <c r="AN61" i="4"/>
  <c r="T20" i="3" l="1"/>
  <c r="T73" i="3"/>
  <c r="T28" i="3"/>
  <c r="T10" i="3"/>
  <c r="T63" i="3"/>
  <c r="T21" i="3"/>
  <c r="T9" i="3"/>
  <c r="T70" i="3"/>
  <c r="T34" i="3"/>
  <c r="U34" i="3" s="1"/>
  <c r="X34" i="3"/>
  <c r="T65" i="3"/>
  <c r="T33" i="3"/>
  <c r="T32" i="3"/>
  <c r="T72" i="3"/>
  <c r="T44" i="3"/>
  <c r="T39" i="3"/>
  <c r="T30" i="3"/>
  <c r="T14" i="3"/>
  <c r="T38" i="3"/>
  <c r="T2" i="3"/>
  <c r="T67" i="3"/>
  <c r="T36" i="3"/>
  <c r="T4" i="3"/>
  <c r="T17" i="3"/>
  <c r="T64" i="3"/>
  <c r="U64" i="3" s="1"/>
  <c r="X64" i="3"/>
  <c r="T16" i="3"/>
  <c r="T52" i="3"/>
  <c r="T41" i="3"/>
  <c r="T15" i="3"/>
  <c r="T26" i="3"/>
  <c r="T46" i="3"/>
  <c r="T43" i="3"/>
  <c r="T61" i="3"/>
  <c r="U61" i="3" s="1"/>
  <c r="X61" i="3"/>
  <c r="T37" i="3"/>
  <c r="T23" i="3"/>
  <c r="T66" i="3"/>
  <c r="T68" i="3"/>
  <c r="T18" i="3"/>
  <c r="T25" i="3"/>
  <c r="T62" i="3"/>
  <c r="T60" i="3"/>
  <c r="T51" i="3"/>
  <c r="T57" i="3"/>
  <c r="T27" i="3"/>
  <c r="T56" i="3"/>
  <c r="T8" i="3"/>
  <c r="U8" i="3" s="1"/>
  <c r="X8" i="3"/>
  <c r="T45" i="3"/>
  <c r="T35" i="3"/>
  <c r="T31" i="3"/>
  <c r="T7" i="3"/>
  <c r="T55" i="3"/>
  <c r="T22" i="3"/>
  <c r="T3" i="3"/>
  <c r="T50" i="3"/>
  <c r="T19" i="3"/>
  <c r="T49" i="3"/>
  <c r="T29" i="3"/>
  <c r="T54" i="3"/>
  <c r="T58" i="3"/>
  <c r="T40" i="3"/>
  <c r="T12" i="3"/>
  <c r="T11" i="3"/>
  <c r="T24" i="3"/>
  <c r="T59" i="3"/>
  <c r="T71" i="3"/>
  <c r="T5" i="3"/>
  <c r="T69" i="3"/>
  <c r="T53" i="3"/>
  <c r="T13" i="3"/>
  <c r="T48" i="3"/>
  <c r="T6" i="3"/>
  <c r="T42" i="3"/>
  <c r="T47" i="3"/>
  <c r="U67" i="1"/>
  <c r="V67" i="1" s="1"/>
  <c r="U42" i="1"/>
  <c r="V42" i="1" s="1"/>
  <c r="U832" i="1"/>
  <c r="V832" i="1" s="1"/>
  <c r="U556" i="1"/>
  <c r="V556" i="1" s="1"/>
  <c r="U811" i="1"/>
  <c r="V811" i="1" s="1"/>
  <c r="U401" i="1"/>
  <c r="V401" i="1" s="1"/>
  <c r="U962" i="1"/>
  <c r="V962" i="1" s="1"/>
  <c r="U533" i="1"/>
  <c r="V533" i="1" s="1"/>
  <c r="U25" i="1"/>
  <c r="V25" i="1" s="1"/>
  <c r="U790" i="1"/>
  <c r="V790" i="1" s="1"/>
  <c r="U1008" i="1"/>
  <c r="V1008" i="1" s="1"/>
  <c r="U366" i="1"/>
  <c r="V366" i="1" s="1"/>
  <c r="U974" i="1"/>
  <c r="V974" i="1" s="1"/>
  <c r="U590" i="1"/>
  <c r="V590" i="1" s="1"/>
  <c r="U702" i="1"/>
  <c r="V702" i="1" s="1"/>
  <c r="U112" i="1"/>
  <c r="V112" i="1" s="1"/>
  <c r="U796" i="1"/>
  <c r="V796" i="1" s="1"/>
  <c r="U808" i="1"/>
  <c r="V808" i="1" s="1"/>
  <c r="U838" i="1"/>
  <c r="V838" i="1" s="1"/>
  <c r="U271" i="1"/>
  <c r="V271" i="1" s="1"/>
  <c r="U970" i="1"/>
  <c r="V970" i="1" s="1"/>
  <c r="U738" i="1"/>
  <c r="V738" i="1" s="1"/>
  <c r="U192" i="1"/>
  <c r="V192" i="1" s="1"/>
  <c r="U1017" i="1"/>
  <c r="V1017" i="1" s="1"/>
  <c r="U888" i="1"/>
  <c r="V888" i="1" s="1"/>
  <c r="U330" i="1"/>
  <c r="V330" i="1" s="1"/>
  <c r="U873" i="1"/>
  <c r="V873" i="1" s="1"/>
  <c r="U375" i="1"/>
  <c r="V375" i="1" s="1"/>
  <c r="U114" i="1"/>
  <c r="V114" i="1" s="1"/>
  <c r="U902" i="1"/>
  <c r="V902" i="1" s="1"/>
  <c r="U182" i="1"/>
  <c r="V182" i="1" s="1"/>
  <c r="U645" i="1"/>
  <c r="V645" i="1" s="1"/>
  <c r="U57" i="1"/>
  <c r="V57" i="1" s="1"/>
  <c r="U297" i="1"/>
  <c r="V297" i="1" s="1"/>
  <c r="U30" i="1"/>
  <c r="V30" i="1" s="1"/>
  <c r="U455" i="1"/>
  <c r="V455" i="1" s="1"/>
  <c r="U623" i="1"/>
  <c r="V623" i="1" s="1"/>
  <c r="U124" i="1"/>
  <c r="V124" i="1" s="1"/>
  <c r="U287" i="1"/>
  <c r="V287" i="1" s="1"/>
  <c r="U32" i="1"/>
  <c r="V32" i="1" s="1"/>
  <c r="U261" i="1"/>
  <c r="V261" i="1" s="1"/>
  <c r="U418" i="1"/>
  <c r="V418" i="1" s="1"/>
  <c r="U431" i="1"/>
  <c r="V431" i="1" s="1"/>
  <c r="U89" i="1"/>
  <c r="V89" i="1" s="1"/>
  <c r="U939" i="1"/>
  <c r="V939" i="1" s="1"/>
  <c r="U961" i="1"/>
  <c r="V961" i="1" s="1"/>
  <c r="U75" i="1"/>
  <c r="V75" i="1" s="1"/>
  <c r="U352" i="1"/>
  <c r="V352" i="1" s="1"/>
  <c r="U467" i="1"/>
  <c r="V467" i="1" s="1"/>
  <c r="U508" i="1"/>
  <c r="V508" i="1" s="1"/>
  <c r="U635" i="1"/>
  <c r="V635" i="1" s="1"/>
  <c r="U159" i="1"/>
  <c r="V159" i="1" s="1"/>
  <c r="U917" i="1"/>
  <c r="V917" i="1" s="1"/>
  <c r="U918" i="1"/>
  <c r="V918" i="1" s="1"/>
  <c r="U927" i="1"/>
  <c r="V927" i="1" s="1"/>
  <c r="U490" i="1"/>
  <c r="V490" i="1" s="1"/>
  <c r="U584" i="1"/>
  <c r="V584" i="1" s="1"/>
  <c r="U600" i="1"/>
  <c r="V600" i="1" s="1"/>
  <c r="U690" i="1"/>
  <c r="V690" i="1" s="1"/>
  <c r="U985" i="1"/>
  <c r="V985" i="1" s="1"/>
  <c r="U858" i="1"/>
  <c r="V858" i="1" s="1"/>
  <c r="U935" i="1"/>
  <c r="V935" i="1" s="1"/>
  <c r="U643" i="1"/>
  <c r="V643" i="1" s="1"/>
  <c r="U632" i="1"/>
  <c r="V632" i="1" s="1"/>
  <c r="U519" i="1"/>
  <c r="V519" i="1" s="1"/>
  <c r="U830" i="1"/>
  <c r="V830" i="1" s="1"/>
  <c r="U447" i="1"/>
  <c r="V447" i="1" s="1"/>
  <c r="U301" i="1"/>
  <c r="V301" i="1" s="1"/>
  <c r="U606" i="1"/>
  <c r="V606" i="1" s="1"/>
  <c r="U573" i="1"/>
  <c r="V573" i="1" s="1"/>
  <c r="U399" i="1"/>
  <c r="V399" i="1" s="1"/>
  <c r="U953" i="1"/>
  <c r="V953" i="1" s="1"/>
  <c r="U239" i="1"/>
  <c r="V239" i="1" s="1"/>
  <c r="U730" i="1"/>
  <c r="V730" i="1" s="1"/>
  <c r="U877" i="1"/>
  <c r="V877" i="1" s="1"/>
  <c r="U701" i="1"/>
  <c r="V701" i="1" s="1"/>
  <c r="U494" i="1"/>
  <c r="V494" i="1" s="1"/>
  <c r="U677" i="1"/>
  <c r="V677" i="1" s="1"/>
  <c r="U771" i="1"/>
  <c r="V771" i="1" s="1"/>
  <c r="U408" i="1"/>
  <c r="V408" i="1" s="1"/>
  <c r="U495" i="1"/>
  <c r="V495" i="1" s="1"/>
  <c r="U11" i="1"/>
  <c r="V11" i="1" s="1"/>
  <c r="U782" i="1"/>
  <c r="V782" i="1" s="1"/>
  <c r="U696" i="1"/>
  <c r="V696" i="1" s="1"/>
  <c r="U840" i="1"/>
  <c r="V840" i="1" s="1"/>
  <c r="U648" i="1"/>
  <c r="V648" i="1" s="1"/>
  <c r="U815" i="1"/>
  <c r="V815" i="1" s="1"/>
  <c r="U744" i="1"/>
  <c r="V744" i="1" s="1"/>
  <c r="U1006" i="1"/>
  <c r="V1006" i="1" s="1"/>
  <c r="U97" i="1"/>
  <c r="V97" i="1" s="1"/>
  <c r="U947" i="1"/>
  <c r="V947" i="1" s="1"/>
  <c r="U602" i="1"/>
  <c r="V602" i="1" s="1"/>
  <c r="U189" i="1"/>
  <c r="V189" i="1" s="1"/>
  <c r="U883" i="1"/>
  <c r="V883" i="1" s="1"/>
  <c r="U766" i="1"/>
  <c r="V766" i="1" s="1"/>
  <c r="U252" i="1"/>
  <c r="V252" i="1" s="1"/>
  <c r="U522" i="1"/>
  <c r="V522" i="1" s="1"/>
  <c r="U845" i="1"/>
  <c r="V845" i="1" s="1"/>
  <c r="U410" i="1"/>
  <c r="V410" i="1" s="1"/>
  <c r="U887" i="1"/>
  <c r="V887" i="1" s="1"/>
  <c r="U460" i="1"/>
  <c r="V460" i="1" s="1"/>
  <c r="U764" i="1"/>
  <c r="V764" i="1" s="1"/>
  <c r="U863" i="1"/>
  <c r="V863" i="1" s="1"/>
  <c r="U868" i="1"/>
  <c r="V868" i="1" s="1"/>
  <c r="U46" i="1"/>
  <c r="V46" i="1" s="1"/>
  <c r="U682" i="1"/>
  <c r="V682" i="1" s="1"/>
  <c r="U596" i="1"/>
  <c r="V596" i="1" s="1"/>
  <c r="U691" i="1"/>
  <c r="V691" i="1" s="1"/>
  <c r="U413" i="1"/>
  <c r="V413" i="1" s="1"/>
  <c r="U204" i="1"/>
  <c r="V204" i="1" s="1"/>
  <c r="U445" i="1"/>
  <c r="V445" i="1" s="1"/>
  <c r="U131" i="1"/>
  <c r="V131" i="1" s="1"/>
  <c r="U723" i="1"/>
  <c r="V723" i="1" s="1"/>
  <c r="U425" i="1"/>
  <c r="V425" i="1" s="1"/>
  <c r="U388" i="1"/>
  <c r="V388" i="1" s="1"/>
  <c r="U133" i="1"/>
  <c r="V133" i="1" s="1"/>
  <c r="U361" i="1"/>
  <c r="V361" i="1" s="1"/>
  <c r="U991" i="1"/>
  <c r="V991" i="1" s="1"/>
  <c r="U578" i="1"/>
  <c r="V578" i="1" s="1"/>
  <c r="U705" i="1"/>
  <c r="V705" i="1" s="1"/>
  <c r="U353" i="1"/>
  <c r="V353" i="1" s="1"/>
  <c r="U363" i="1"/>
  <c r="V363" i="1" s="1"/>
  <c r="U102" i="1"/>
  <c r="V102" i="1" s="1"/>
  <c r="U984" i="1"/>
  <c r="V984" i="1" s="1"/>
  <c r="U430" i="1"/>
  <c r="V430" i="1" s="1"/>
  <c r="U727" i="1"/>
  <c r="V727" i="1" s="1"/>
  <c r="U139" i="1"/>
  <c r="V139" i="1" s="1"/>
  <c r="U380" i="1"/>
  <c r="V380" i="1" s="1"/>
  <c r="U113" i="1"/>
  <c r="V113" i="1" s="1"/>
  <c r="U706" i="1"/>
  <c r="V706" i="1" s="1"/>
  <c r="U372" i="1"/>
  <c r="V372" i="1" s="1"/>
  <c r="U370" i="1"/>
  <c r="V370" i="1" s="1"/>
  <c r="U986" i="1"/>
  <c r="V986" i="1" s="1"/>
  <c r="U619" i="1"/>
  <c r="V619" i="1" s="1"/>
  <c r="U954" i="1"/>
  <c r="V954" i="1" s="1"/>
  <c r="U867" i="1"/>
  <c r="V867" i="1" s="1"/>
  <c r="U735" i="1"/>
  <c r="V735" i="1" s="1"/>
  <c r="U35" i="1"/>
  <c r="V35" i="1" s="1"/>
  <c r="U50" i="1"/>
  <c r="V50" i="1" s="1"/>
  <c r="U748" i="1"/>
  <c r="V748" i="1" s="1"/>
  <c r="U601" i="1"/>
  <c r="V601" i="1" s="1"/>
  <c r="U716" i="1"/>
  <c r="V716" i="1" s="1"/>
  <c r="U389" i="1"/>
  <c r="V389" i="1" s="1"/>
  <c r="U813" i="1"/>
  <c r="V813" i="1" s="1"/>
  <c r="U725" i="1"/>
  <c r="V725" i="1" s="1"/>
  <c r="U997" i="1"/>
  <c r="V997" i="1" s="1"/>
  <c r="U994" i="1"/>
  <c r="V994" i="1" s="1"/>
  <c r="U983" i="1"/>
  <c r="V983" i="1" s="1"/>
  <c r="U94" i="1"/>
  <c r="V94" i="1" s="1"/>
  <c r="U807" i="1"/>
  <c r="V807" i="1" s="1"/>
  <c r="U981" i="1"/>
  <c r="V981" i="1" s="1"/>
  <c r="U512" i="1"/>
  <c r="V512" i="1" s="1"/>
  <c r="U514" i="1"/>
  <c r="V514" i="1" s="1"/>
  <c r="U952" i="1"/>
  <c r="V952" i="1" s="1"/>
  <c r="U224" i="1"/>
  <c r="V224" i="1" s="1"/>
  <c r="U305" i="1"/>
  <c r="V305" i="1" s="1"/>
  <c r="U259" i="1"/>
  <c r="V259" i="1" s="1"/>
  <c r="U977" i="1"/>
  <c r="V977" i="1" s="1"/>
  <c r="U785" i="1"/>
  <c r="V785" i="1" s="1"/>
  <c r="U466" i="1"/>
  <c r="V466" i="1" s="1"/>
  <c r="U157" i="1"/>
  <c r="V157" i="1" s="1"/>
  <c r="U397" i="1"/>
  <c r="V397" i="1" s="1"/>
  <c r="U894" i="1"/>
  <c r="V894" i="1" s="1"/>
  <c r="U76" i="1"/>
  <c r="V76" i="1" s="1"/>
  <c r="U915" i="1"/>
  <c r="V915" i="1" s="1"/>
  <c r="U846" i="1"/>
  <c r="V846" i="1" s="1"/>
  <c r="U1019" i="1"/>
  <c r="V1019" i="1" s="1"/>
  <c r="U492" i="1"/>
  <c r="V492" i="1" s="1"/>
  <c r="U435" i="1"/>
  <c r="V435" i="1" s="1"/>
  <c r="U672" i="1"/>
  <c r="V672" i="1" s="1"/>
  <c r="U149" i="1"/>
  <c r="V149" i="1" s="1"/>
  <c r="U620" i="1"/>
  <c r="V620" i="1" s="1"/>
  <c r="U144" i="1"/>
  <c r="V144" i="1" s="1"/>
  <c r="U509" i="1"/>
  <c r="V509" i="1" s="1"/>
  <c r="U201" i="1"/>
  <c r="V201" i="1" s="1"/>
  <c r="U47" i="1"/>
  <c r="V47" i="1" s="1"/>
  <c r="U655" i="1"/>
  <c r="V655" i="1" s="1"/>
  <c r="U328" i="1"/>
  <c r="V328" i="1" s="1"/>
  <c r="U19" i="1"/>
  <c r="V19" i="1" s="1"/>
  <c r="U854" i="1"/>
  <c r="V854" i="1" s="1"/>
  <c r="U40" i="1"/>
  <c r="V40" i="1" s="1"/>
  <c r="U597" i="1"/>
  <c r="V597" i="1" s="1"/>
  <c r="U10" i="1"/>
  <c r="V10" i="1" s="1"/>
  <c r="U250" i="1"/>
  <c r="V250" i="1" s="1"/>
  <c r="U874" i="1"/>
  <c r="V874" i="1" s="1"/>
  <c r="U171" i="1"/>
  <c r="V171" i="1" s="1"/>
  <c r="U576" i="1"/>
  <c r="V576" i="1" s="1"/>
  <c r="U828" i="1"/>
  <c r="V828" i="1" s="1"/>
  <c r="U240" i="1"/>
  <c r="V240" i="1" s="1"/>
  <c r="U480" i="1"/>
  <c r="V480" i="1" s="1"/>
  <c r="U213" i="1"/>
  <c r="V213" i="1" s="1"/>
  <c r="U135" i="1"/>
  <c r="V135" i="1" s="1"/>
  <c r="U604" i="1"/>
  <c r="V604" i="1" s="1"/>
  <c r="U52" i="1"/>
  <c r="V52" i="1" s="1"/>
  <c r="U263" i="1"/>
  <c r="V263" i="1" s="1"/>
  <c r="U491" i="1"/>
  <c r="V491" i="1" s="1"/>
  <c r="U837" i="1"/>
  <c r="V837" i="1" s="1"/>
  <c r="U835" i="1"/>
  <c r="V835" i="1" s="1"/>
  <c r="U580" i="1"/>
  <c r="V580" i="1" s="1"/>
  <c r="U493" i="1"/>
  <c r="V493" i="1" s="1"/>
  <c r="U231" i="1"/>
  <c r="V231" i="1" s="1"/>
  <c r="U518" i="1"/>
  <c r="V518" i="1" s="1"/>
  <c r="U844" i="1"/>
  <c r="V844" i="1" s="1"/>
  <c r="U913" i="1"/>
  <c r="V913" i="1" s="1"/>
  <c r="U817" i="1"/>
  <c r="V817" i="1" s="1"/>
  <c r="U258" i="1"/>
  <c r="V258" i="1" s="1"/>
  <c r="U420" i="1"/>
  <c r="V420" i="1" s="1"/>
  <c r="U242" i="1"/>
  <c r="V242" i="1" s="1"/>
  <c r="U587" i="1"/>
  <c r="V587" i="1" s="1"/>
  <c r="U17" i="1"/>
  <c r="V17" i="1" s="1"/>
  <c r="U607" i="1"/>
  <c r="V607" i="1" s="1"/>
  <c r="U718" i="1"/>
  <c r="V718" i="1" s="1"/>
  <c r="U880" i="1"/>
  <c r="V880" i="1" s="1"/>
  <c r="U942" i="1"/>
  <c r="V942" i="1" s="1"/>
  <c r="U471" i="1"/>
  <c r="V471" i="1" s="1"/>
  <c r="U378" i="1"/>
  <c r="V378" i="1" s="1"/>
  <c r="U572" i="1"/>
  <c r="V572" i="1" s="1"/>
  <c r="U938" i="1"/>
  <c r="V938" i="1" s="1"/>
  <c r="U678" i="1"/>
  <c r="V678" i="1" s="1"/>
  <c r="U650" i="1"/>
  <c r="V650" i="1" s="1"/>
  <c r="U726" i="1"/>
  <c r="V726" i="1" s="1"/>
  <c r="U993" i="1"/>
  <c r="V993" i="1" s="1"/>
  <c r="U177" i="1"/>
  <c r="V177" i="1" s="1"/>
  <c r="U3" i="1"/>
  <c r="V3" i="1" s="1"/>
  <c r="U565" i="1"/>
  <c r="V565" i="1" s="1"/>
  <c r="U118" i="1"/>
  <c r="V118" i="1" s="1"/>
  <c r="U851" i="1"/>
  <c r="V851" i="1" s="1"/>
  <c r="U720" i="1"/>
  <c r="V720" i="1" s="1"/>
  <c r="U280" i="1"/>
  <c r="V280" i="1" s="1"/>
  <c r="U217" i="1"/>
  <c r="V217" i="1" s="1"/>
  <c r="U906" i="1"/>
  <c r="V906" i="1" s="1"/>
  <c r="U752" i="1"/>
  <c r="V752" i="1" s="1"/>
  <c r="U342" i="1"/>
  <c r="V342" i="1" s="1"/>
  <c r="U283" i="1"/>
  <c r="V283" i="1" s="1"/>
  <c r="U944" i="1"/>
  <c r="V944" i="1" s="1"/>
  <c r="U780" i="1"/>
  <c r="V780" i="1" s="1"/>
  <c r="U193" i="1"/>
  <c r="V193" i="1" s="1"/>
  <c r="U433" i="1"/>
  <c r="V433" i="1" s="1"/>
  <c r="U948" i="1"/>
  <c r="V948" i="1" s="1"/>
  <c r="U260" i="1"/>
  <c r="V260" i="1" s="1"/>
  <c r="U665" i="1"/>
  <c r="V665" i="1" s="1"/>
  <c r="U866" i="1"/>
  <c r="V866" i="1" s="1"/>
  <c r="U770" i="1"/>
  <c r="V770" i="1" s="1"/>
  <c r="U163" i="1"/>
  <c r="V163" i="1" s="1"/>
  <c r="U326" i="1"/>
  <c r="V326" i="1" s="1"/>
  <c r="U934" i="1"/>
  <c r="V934" i="1" s="1"/>
  <c r="U540" i="1"/>
  <c r="V540" i="1" s="1"/>
  <c r="U792" i="1"/>
  <c r="V792" i="1" s="1"/>
  <c r="U886" i="1"/>
  <c r="V886" i="1" s="1"/>
  <c r="U307" i="1"/>
  <c r="V307" i="1" s="1"/>
  <c r="U831" i="1"/>
  <c r="V831" i="1" s="1"/>
  <c r="U585" i="1"/>
  <c r="V585" i="1" s="1"/>
  <c r="U188" i="1"/>
  <c r="V188" i="1" s="1"/>
  <c r="U130" i="1"/>
  <c r="V130" i="1" s="1"/>
  <c r="U436" i="1"/>
  <c r="V436" i="1" s="1"/>
  <c r="U891" i="1"/>
  <c r="V891" i="1" s="1"/>
  <c r="U117" i="1"/>
  <c r="V117" i="1" s="1"/>
  <c r="U555" i="1"/>
  <c r="V555" i="1" s="1"/>
  <c r="U165" i="1"/>
  <c r="V165" i="1" s="1"/>
  <c r="U853" i="1"/>
  <c r="V853" i="1" s="1"/>
  <c r="U798" i="1"/>
  <c r="V798" i="1" s="1"/>
  <c r="U403" i="1"/>
  <c r="V403" i="1" s="1"/>
  <c r="U437" i="1"/>
  <c r="V437" i="1" s="1"/>
  <c r="U911" i="1"/>
  <c r="V911" i="1" s="1"/>
  <c r="U992" i="1"/>
  <c r="V992" i="1" s="1"/>
  <c r="U626" i="1"/>
  <c r="V626" i="1" s="1"/>
  <c r="U233" i="1"/>
  <c r="V233" i="1" s="1"/>
  <c r="U414" i="1"/>
  <c r="V414" i="1" s="1"/>
  <c r="U684" i="1"/>
  <c r="V684" i="1" s="1"/>
  <c r="U758" i="1"/>
  <c r="V758" i="1" s="1"/>
  <c r="U503" i="1"/>
  <c r="V503" i="1" s="1"/>
  <c r="U416" i="1"/>
  <c r="V416" i="1" s="1"/>
  <c r="U155" i="1"/>
  <c r="V155" i="1" s="1"/>
  <c r="U724" i="1"/>
  <c r="V724" i="1" s="1"/>
  <c r="U990" i="1"/>
  <c r="V990" i="1" s="1"/>
  <c r="U448" i="1"/>
  <c r="V448" i="1" s="1"/>
  <c r="U733" i="1"/>
  <c r="V733" i="1" s="1"/>
  <c r="U145" i="1"/>
  <c r="V145" i="1" s="1"/>
  <c r="U386" i="1"/>
  <c r="V386" i="1" s="1"/>
  <c r="U119" i="1"/>
  <c r="V119" i="1" s="1"/>
  <c r="U960" i="1"/>
  <c r="V960" i="1" s="1"/>
  <c r="U184" i="1"/>
  <c r="V184" i="1" s="1"/>
  <c r="U750" i="1"/>
  <c r="V750" i="1" s="1"/>
  <c r="U614" i="1"/>
  <c r="V614" i="1" s="1"/>
  <c r="U641" i="1"/>
  <c r="V641" i="1" s="1"/>
  <c r="U656" i="1"/>
  <c r="V656" i="1" s="1"/>
  <c r="U356" i="1"/>
  <c r="V356" i="1" s="1"/>
  <c r="U461" i="1"/>
  <c r="V461" i="1" s="1"/>
  <c r="U463" i="1"/>
  <c r="V463" i="1" s="1"/>
  <c r="U528" i="1"/>
  <c r="V528" i="1" s="1"/>
  <c r="U561" i="1"/>
  <c r="V561" i="1" s="1"/>
  <c r="U714" i="1"/>
  <c r="V714" i="1" s="1"/>
  <c r="U859" i="1"/>
  <c r="V859" i="1" s="1"/>
  <c r="U659" i="1"/>
  <c r="V659" i="1" s="1"/>
  <c r="U676" i="1"/>
  <c r="V676" i="1" s="1"/>
  <c r="U314" i="1"/>
  <c r="V314" i="1" s="1"/>
  <c r="U550" i="1"/>
  <c r="V550" i="1" s="1"/>
  <c r="U881" i="1"/>
  <c r="V881" i="1" s="1"/>
  <c r="U683" i="1"/>
  <c r="V683" i="1" s="1"/>
  <c r="U178" i="1"/>
  <c r="V178" i="1" s="1"/>
  <c r="U914" i="1"/>
  <c r="V914" i="1" s="1"/>
  <c r="U83" i="1"/>
  <c r="V83" i="1" s="1"/>
  <c r="U85" i="1"/>
  <c r="V85" i="1" s="1"/>
  <c r="U657" i="1"/>
  <c r="V657" i="1" s="1"/>
  <c r="U211" i="1"/>
  <c r="V211" i="1" s="1"/>
  <c r="U316" i="1"/>
  <c r="V316" i="1" s="1"/>
  <c r="U319" i="1"/>
  <c r="V319" i="1" s="1"/>
  <c r="U803" i="1"/>
  <c r="V803" i="1" s="1"/>
  <c r="U506" i="1"/>
  <c r="V506" i="1" s="1"/>
  <c r="U709" i="1"/>
  <c r="V709" i="1" s="1"/>
  <c r="U688" i="1"/>
  <c r="V688" i="1" s="1"/>
  <c r="U751" i="1"/>
  <c r="V751" i="1" s="1"/>
  <c r="U451" i="1"/>
  <c r="V451" i="1" s="1"/>
  <c r="U559" i="1"/>
  <c r="V559" i="1" s="1"/>
  <c r="U507" i="1"/>
  <c r="V507" i="1" s="1"/>
  <c r="U669" i="1"/>
  <c r="V669" i="1" s="1"/>
  <c r="U247" i="1"/>
  <c r="V247" i="1" s="1"/>
  <c r="U703" i="1"/>
  <c r="V703" i="1" s="1"/>
  <c r="U595" i="1"/>
  <c r="V595" i="1" s="1"/>
  <c r="U950" i="1"/>
  <c r="V950" i="1" s="1"/>
  <c r="U1011" i="1"/>
  <c r="V1011" i="1" s="1"/>
  <c r="U754" i="1"/>
  <c r="V754" i="1" s="1"/>
  <c r="U929" i="1"/>
  <c r="V929" i="1" s="1"/>
  <c r="U713" i="1"/>
  <c r="V713" i="1" s="1"/>
  <c r="U956" i="1"/>
  <c r="V956" i="1" s="1"/>
  <c r="U254" i="1"/>
  <c r="V254" i="1" s="1"/>
  <c r="U707" i="1"/>
  <c r="V707" i="1" s="1"/>
  <c r="U784" i="1"/>
  <c r="V784" i="1" s="1"/>
  <c r="U982" i="1"/>
  <c r="V982" i="1" s="1"/>
  <c r="U210" i="1"/>
  <c r="V210" i="1" s="1"/>
  <c r="U875" i="1"/>
  <c r="V875" i="1" s="1"/>
  <c r="U836" i="1"/>
  <c r="V836" i="1" s="1"/>
  <c r="U502" i="1"/>
  <c r="V502" i="1" s="1"/>
  <c r="U183" i="1"/>
  <c r="V183" i="1" s="1"/>
  <c r="U110" i="1"/>
  <c r="V110" i="1" s="1"/>
  <c r="U350" i="1"/>
  <c r="V350" i="1" s="1"/>
  <c r="U36" i="1"/>
  <c r="V36" i="1" s="1"/>
  <c r="U629" i="1"/>
  <c r="V629" i="1" s="1"/>
  <c r="U141" i="1"/>
  <c r="V141" i="1" s="1"/>
  <c r="U293" i="1"/>
  <c r="V293" i="1" s="1"/>
  <c r="U38" i="1"/>
  <c r="V38" i="1" s="1"/>
  <c r="U897" i="1"/>
  <c r="V897" i="1" s="1"/>
  <c r="U170" i="1"/>
  <c r="V170" i="1" s="1"/>
  <c r="U610" i="1"/>
  <c r="V610" i="1" s="1"/>
  <c r="U70" i="1"/>
  <c r="V70" i="1" s="1"/>
  <c r="U268" i="1"/>
  <c r="V268" i="1" s="1"/>
  <c r="U8" i="1"/>
  <c r="V8" i="1" s="1"/>
  <c r="U890" i="1"/>
  <c r="V890" i="1" s="1"/>
  <c r="U930" i="1"/>
  <c r="V930" i="1" s="1"/>
  <c r="U760" i="1"/>
  <c r="V760" i="1" s="1"/>
  <c r="U571" i="1"/>
  <c r="V571" i="1" s="1"/>
  <c r="U802" i="1"/>
  <c r="V802" i="1" s="1"/>
  <c r="U722" i="1"/>
  <c r="V722" i="1" s="1"/>
  <c r="U69" i="1"/>
  <c r="V69" i="1" s="1"/>
  <c r="U923" i="1"/>
  <c r="V923" i="1" s="1"/>
  <c r="U805" i="1"/>
  <c r="V805" i="1" s="1"/>
  <c r="U105" i="1"/>
  <c r="V105" i="1" s="1"/>
  <c r="U882" i="1"/>
  <c r="V882" i="1" s="1"/>
  <c r="U454" i="1"/>
  <c r="V454" i="1" s="1"/>
  <c r="U1002" i="1"/>
  <c r="V1002" i="1" s="1"/>
  <c r="U484" i="1"/>
  <c r="V484" i="1" s="1"/>
  <c r="U583" i="1"/>
  <c r="V583" i="1" s="1"/>
  <c r="U622" i="1"/>
  <c r="V622" i="1" s="1"/>
  <c r="U903" i="1"/>
  <c r="V903" i="1" s="1"/>
  <c r="U841" i="1"/>
  <c r="V841" i="1" s="1"/>
  <c r="U340" i="1"/>
  <c r="V340" i="1" s="1"/>
  <c r="U774" i="1"/>
  <c r="V774" i="1" s="1"/>
  <c r="U861" i="1"/>
  <c r="V861" i="1" s="1"/>
  <c r="U241" i="1"/>
  <c r="V241" i="1" s="1"/>
  <c r="U501" i="1"/>
  <c r="V501" i="1" s="1"/>
  <c r="U940" i="1"/>
  <c r="V940" i="1" s="1"/>
  <c r="U941" i="1"/>
  <c r="V941" i="1" s="1"/>
  <c r="U152" i="1"/>
  <c r="V152" i="1" s="1"/>
  <c r="U843" i="1"/>
  <c r="V843" i="1" s="1"/>
  <c r="U1004" i="1"/>
  <c r="V1004" i="1" s="1"/>
  <c r="U384" i="1"/>
  <c r="V384" i="1" s="1"/>
  <c r="U865" i="1"/>
  <c r="V865" i="1" s="1"/>
  <c r="U588" i="1"/>
  <c r="V588" i="1" s="1"/>
  <c r="U704" i="1"/>
  <c r="V704" i="1" s="1"/>
  <c r="U309" i="1"/>
  <c r="V309" i="1" s="1"/>
  <c r="U1005" i="1"/>
  <c r="V1005" i="1" s="1"/>
  <c r="U971" i="1"/>
  <c r="V971" i="1" s="1"/>
  <c r="U945" i="1"/>
  <c r="V945" i="1" s="1"/>
  <c r="U531" i="1"/>
  <c r="V531" i="1" s="1"/>
  <c r="U186" i="1"/>
  <c r="V186" i="1" s="1"/>
  <c r="U367" i="1"/>
  <c r="V367" i="1" s="1"/>
  <c r="U589" i="1"/>
  <c r="V589" i="1" s="1"/>
  <c r="U711" i="1"/>
  <c r="V711" i="1" s="1"/>
  <c r="U371" i="1"/>
  <c r="V371" i="1" s="1"/>
  <c r="U369" i="1"/>
  <c r="V369" i="1" s="1"/>
  <c r="U870" i="1"/>
  <c r="V870" i="1" s="1"/>
  <c r="U359" i="1"/>
  <c r="V359" i="1" s="1"/>
  <c r="U147" i="1"/>
  <c r="V147" i="1" s="1"/>
  <c r="U708" i="1"/>
  <c r="V708" i="1" s="1"/>
  <c r="U675" i="1"/>
  <c r="V675" i="1" s="1"/>
  <c r="U475" i="1"/>
  <c r="V475" i="1" s="1"/>
  <c r="U989" i="1"/>
  <c r="V989" i="1" s="1"/>
  <c r="U955" i="1"/>
  <c r="V955" i="1" s="1"/>
  <c r="U341" i="1"/>
  <c r="V341" i="1" s="1"/>
  <c r="U698" i="1"/>
  <c r="V698" i="1" s="1"/>
  <c r="U778" i="1"/>
  <c r="V778" i="1" s="1"/>
  <c r="U1023" i="1"/>
  <c r="V1023" i="1" s="1"/>
  <c r="U642" i="1"/>
  <c r="V642" i="1" s="1"/>
  <c r="U737" i="1"/>
  <c r="V737" i="1" s="1"/>
  <c r="U1016" i="1"/>
  <c r="V1016" i="1" s="1"/>
  <c r="U762" i="1"/>
  <c r="V762" i="1" s="1"/>
  <c r="U916" i="1"/>
  <c r="V916" i="1" s="1"/>
  <c r="U756" i="1"/>
  <c r="V756" i="1" s="1"/>
  <c r="U909" i="1"/>
  <c r="V909" i="1" s="1"/>
  <c r="U852" i="1"/>
  <c r="V852" i="1" s="1"/>
  <c r="U612" i="1"/>
  <c r="V612" i="1" s="1"/>
  <c r="U1007" i="1"/>
  <c r="V1007" i="1" s="1"/>
  <c r="U609" i="1"/>
  <c r="V609" i="1" s="1"/>
  <c r="U214" i="1"/>
  <c r="V214" i="1" s="1"/>
  <c r="U23" i="1"/>
  <c r="V23" i="1" s="1"/>
  <c r="U825" i="1"/>
  <c r="V825" i="1" s="1"/>
  <c r="U898" i="1"/>
  <c r="V898" i="1" s="1"/>
  <c r="U394" i="1"/>
  <c r="V394" i="1" s="1"/>
  <c r="U320" i="1"/>
  <c r="V320" i="1" s="1"/>
  <c r="U489" i="1"/>
  <c r="V489" i="1" s="1"/>
  <c r="U663" i="1"/>
  <c r="V663" i="1" s="1"/>
  <c r="U229" i="1"/>
  <c r="V229" i="1" s="1"/>
  <c r="U322" i="1"/>
  <c r="V322" i="1" s="1"/>
  <c r="U61" i="1"/>
  <c r="V61" i="1" s="1"/>
  <c r="U535" i="1"/>
  <c r="V535" i="1" s="1"/>
  <c r="U896" i="1"/>
  <c r="V896" i="1" s="1"/>
  <c r="U164" i="1"/>
  <c r="V164" i="1" s="1"/>
  <c r="U639" i="1"/>
  <c r="V639" i="1" s="1"/>
  <c r="U51" i="1"/>
  <c r="V51" i="1" s="1"/>
  <c r="U291" i="1"/>
  <c r="V291" i="1" s="1"/>
  <c r="U180" i="1"/>
  <c r="V180" i="1" s="1"/>
  <c r="U745" i="1"/>
  <c r="V745" i="1" s="1"/>
  <c r="U636" i="1"/>
  <c r="V636" i="1" s="1"/>
  <c r="U295" i="1"/>
  <c r="V295" i="1" s="1"/>
  <c r="U999" i="1"/>
  <c r="V999" i="1" s="1"/>
  <c r="U618" i="1"/>
  <c r="V618" i="1" s="1"/>
  <c r="U695" i="1"/>
  <c r="V695" i="1" s="1"/>
  <c r="U654" i="1"/>
  <c r="V654" i="1" s="1"/>
  <c r="U889" i="1"/>
  <c r="V889" i="1" s="1"/>
  <c r="U560" i="1"/>
  <c r="V560" i="1" s="1"/>
  <c r="U988" i="1"/>
  <c r="V988" i="1" s="1"/>
  <c r="U116" i="1"/>
  <c r="V116" i="1" s="1"/>
  <c r="U472" i="1"/>
  <c r="V472" i="1" s="1"/>
  <c r="U553" i="1"/>
  <c r="V553" i="1" s="1"/>
  <c r="U905" i="1"/>
  <c r="V905" i="1" s="1"/>
  <c r="U922" i="1"/>
  <c r="V922" i="1" s="1"/>
  <c r="U63" i="1"/>
  <c r="V63" i="1" s="1"/>
  <c r="U303" i="1"/>
  <c r="V303" i="1" s="1"/>
  <c r="U206" i="1"/>
  <c r="V206" i="1" s="1"/>
  <c r="U582" i="1"/>
  <c r="V582" i="1" s="1"/>
  <c r="U834" i="1"/>
  <c r="V834" i="1" s="1"/>
  <c r="U246" i="1"/>
  <c r="V246" i="1" s="1"/>
  <c r="U801" i="1"/>
  <c r="V801" i="1" s="1"/>
  <c r="U749" i="1"/>
  <c r="V749" i="1" s="1"/>
  <c r="U520" i="1"/>
  <c r="V520" i="1" s="1"/>
  <c r="U593" i="1"/>
  <c r="V593" i="1" s="1"/>
  <c r="U562" i="1"/>
  <c r="V562" i="1" s="1"/>
  <c r="U262" i="1"/>
  <c r="V262" i="1" s="1"/>
  <c r="U908" i="1"/>
  <c r="V908" i="1" s="1"/>
  <c r="U824" i="1"/>
  <c r="V824" i="1" s="1"/>
  <c r="U575" i="1"/>
  <c r="V575" i="1" s="1"/>
  <c r="U488" i="1"/>
  <c r="V488" i="1" s="1"/>
  <c r="U833" i="1"/>
  <c r="V833" i="1" s="1"/>
  <c r="U223" i="1"/>
  <c r="V223" i="1" s="1"/>
  <c r="U855" i="1"/>
  <c r="V855" i="1" s="1"/>
  <c r="U644" i="1"/>
  <c r="V644" i="1" s="1"/>
  <c r="U513" i="1"/>
  <c r="V513" i="1" s="1"/>
  <c r="U864" i="1"/>
  <c r="V864" i="1" s="1"/>
  <c r="U523" i="1"/>
  <c r="V523" i="1" s="1"/>
  <c r="U959" i="1"/>
  <c r="V959" i="1" s="1"/>
  <c r="U979" i="1"/>
  <c r="V979" i="1" s="1"/>
  <c r="U525" i="1"/>
  <c r="V525" i="1" s="1"/>
  <c r="U400" i="1"/>
  <c r="V400" i="1" s="1"/>
  <c r="U847" i="1"/>
  <c r="V847" i="1" s="1"/>
  <c r="U21" i="1"/>
  <c r="V21" i="1" s="1"/>
  <c r="U236" i="1"/>
  <c r="V236" i="1" s="1"/>
  <c r="U966" i="1"/>
  <c r="V966" i="1" s="1"/>
  <c r="U761" i="1"/>
  <c r="V761" i="1" s="1"/>
  <c r="U1015" i="1"/>
  <c r="V1015" i="1" s="1"/>
  <c r="U15" i="1"/>
  <c r="V15" i="1" s="1"/>
  <c r="U256" i="1"/>
  <c r="V256" i="1" s="1"/>
  <c r="U910" i="1"/>
  <c r="V910" i="1" s="1"/>
  <c r="U534" i="1"/>
  <c r="V534" i="1" s="1"/>
  <c r="U786" i="1"/>
  <c r="V786" i="1" s="1"/>
  <c r="U199" i="1"/>
  <c r="V199" i="1" s="1"/>
  <c r="U439" i="1"/>
  <c r="V439" i="1" s="1"/>
  <c r="U172" i="1"/>
  <c r="V172" i="1" s="1"/>
  <c r="U768" i="1"/>
  <c r="V768" i="1" s="1"/>
  <c r="U765" i="1"/>
  <c r="V765" i="1" s="1"/>
  <c r="U516" i="1"/>
  <c r="V516" i="1" s="1"/>
  <c r="U429" i="1"/>
  <c r="V429" i="1" s="1"/>
  <c r="U174" i="1"/>
  <c r="V174" i="1" s="1"/>
  <c r="U24" i="1"/>
  <c r="V24" i="1" s="1"/>
  <c r="U277" i="1"/>
  <c r="V277" i="1" s="1"/>
  <c r="U933" i="1"/>
  <c r="V933" i="1" s="1"/>
  <c r="U483" i="1"/>
  <c r="V483" i="1" s="1"/>
  <c r="U809" i="1"/>
  <c r="V809" i="1" s="1"/>
  <c r="U819" i="1"/>
  <c r="V819" i="1" s="1"/>
  <c r="U524" i="1"/>
  <c r="V524" i="1" s="1"/>
  <c r="U628" i="1"/>
  <c r="V628" i="1" s="1"/>
  <c r="U428" i="1"/>
  <c r="V428" i="1" s="1"/>
  <c r="U936" i="1"/>
  <c r="V936" i="1" s="1"/>
  <c r="U907" i="1"/>
  <c r="V907" i="1" s="1"/>
  <c r="U200" i="1"/>
  <c r="V200" i="1" s="1"/>
  <c r="U667" i="1"/>
  <c r="V667" i="1" s="1"/>
  <c r="U900" i="1"/>
  <c r="V900" i="1" s="1"/>
  <c r="U547" i="1"/>
  <c r="V547" i="1" s="1"/>
  <c r="U653" i="1"/>
  <c r="V653" i="1" s="1"/>
  <c r="U969" i="1"/>
  <c r="V969" i="1" s="1"/>
  <c r="U529" i="1"/>
  <c r="V529" i="1" s="1"/>
  <c r="U1010" i="1"/>
  <c r="V1010" i="1" s="1"/>
  <c r="U661" i="1"/>
  <c r="V661" i="1" s="1"/>
  <c r="U862" i="1"/>
  <c r="V862" i="1" s="1"/>
  <c r="U995" i="1"/>
  <c r="V995" i="1" s="1"/>
  <c r="U1018" i="1"/>
  <c r="V1018" i="1" s="1"/>
  <c r="U515" i="1"/>
  <c r="V515" i="1" s="1"/>
  <c r="U120" i="1"/>
  <c r="V120" i="1" s="1"/>
  <c r="U153" i="1"/>
  <c r="V153" i="1" s="1"/>
  <c r="U541" i="1"/>
  <c r="V541" i="1" s="1"/>
  <c r="U850" i="1"/>
  <c r="V850" i="1" s="1"/>
  <c r="U346" i="1"/>
  <c r="V346" i="1" s="1"/>
  <c r="U91" i="1"/>
  <c r="V91" i="1" s="1"/>
  <c r="U272" i="1"/>
  <c r="V272" i="1" s="1"/>
  <c r="U205" i="1"/>
  <c r="V205" i="1" s="1"/>
  <c r="U616" i="1"/>
  <c r="V616" i="1" s="1"/>
  <c r="U87" i="1"/>
  <c r="V87" i="1" s="1"/>
  <c r="U274" i="1"/>
  <c r="V274" i="1" s="1"/>
  <c r="U13" i="1"/>
  <c r="V13" i="1" s="1"/>
  <c r="U325" i="1"/>
  <c r="V325" i="1" s="1"/>
  <c r="U848" i="1"/>
  <c r="V848" i="1" s="1"/>
  <c r="U22" i="1"/>
  <c r="V22" i="1" s="1"/>
  <c r="U591" i="1"/>
  <c r="V591" i="1" s="1"/>
  <c r="U4" i="1"/>
  <c r="V4" i="1" s="1"/>
  <c r="U244" i="1"/>
  <c r="V244" i="1" s="1"/>
  <c r="U419" i="1"/>
  <c r="V419" i="1" s="1"/>
  <c r="U617" i="1"/>
  <c r="V617" i="1" s="1"/>
  <c r="U106" i="1"/>
  <c r="V106" i="1" s="1"/>
  <c r="U281" i="1"/>
  <c r="V281" i="1" s="1"/>
  <c r="U26" i="1"/>
  <c r="V26" i="1" s="1"/>
  <c r="U255" i="1"/>
  <c r="V255" i="1" s="1"/>
  <c r="U99" i="1"/>
  <c r="V99" i="1" s="1"/>
  <c r="U598" i="1"/>
  <c r="V598" i="1" s="1"/>
  <c r="U34" i="1"/>
  <c r="V34" i="1" s="1"/>
  <c r="U257" i="1"/>
  <c r="V257" i="1" s="1"/>
  <c r="U497" i="1"/>
  <c r="V497" i="1" s="1"/>
  <c r="U1022" i="1"/>
  <c r="V1022" i="1" s="1"/>
  <c r="U624" i="1"/>
  <c r="V624" i="1" s="1"/>
  <c r="U422" i="1"/>
  <c r="V422" i="1" s="1"/>
  <c r="U219" i="1"/>
  <c r="V219" i="1" s="1"/>
  <c r="U476" i="1"/>
  <c r="V476" i="1" s="1"/>
  <c r="U566" i="1"/>
  <c r="V566" i="1" s="1"/>
  <c r="U248" i="1"/>
  <c r="V248" i="1" s="1"/>
  <c r="U45" i="1"/>
  <c r="V45" i="1" s="1"/>
  <c r="U49" i="1"/>
  <c r="V49" i="1" s="1"/>
  <c r="U383" i="1"/>
  <c r="V383" i="1" s="1"/>
  <c r="U88" i="1"/>
  <c r="V88" i="1" s="1"/>
  <c r="U39" i="1"/>
  <c r="V39" i="1" s="1"/>
  <c r="U185" i="1"/>
  <c r="V185" i="1" s="1"/>
  <c r="U537" i="1"/>
  <c r="V537" i="1" s="1"/>
  <c r="U218" i="1"/>
  <c r="V218" i="1" s="1"/>
  <c r="U826" i="1"/>
  <c r="V826" i="1" s="1"/>
  <c r="U829" i="1"/>
  <c r="V829" i="1" s="1"/>
  <c r="U574" i="1"/>
  <c r="V574" i="1" s="1"/>
  <c r="U487" i="1"/>
  <c r="V487" i="1" s="1"/>
  <c r="U226" i="1"/>
  <c r="V226" i="1" s="1"/>
  <c r="U313" i="1"/>
  <c r="V313" i="1" s="1"/>
  <c r="U599" i="1"/>
  <c r="V599" i="1" s="1"/>
  <c r="U53" i="1"/>
  <c r="V53" i="1" s="1"/>
  <c r="U264" i="1"/>
  <c r="V264" i="1" s="1"/>
  <c r="U9" i="1"/>
  <c r="V9" i="1" s="1"/>
  <c r="U237" i="1"/>
  <c r="V237" i="1" s="1"/>
  <c r="U92" i="1"/>
  <c r="V92" i="1" s="1"/>
  <c r="U878" i="1"/>
  <c r="V878" i="1" s="1"/>
  <c r="U56" i="1"/>
  <c r="V56" i="1" s="1"/>
  <c r="U581" i="1"/>
  <c r="V581" i="1" s="1"/>
  <c r="U360" i="1"/>
  <c r="V360" i="1" s="1"/>
  <c r="U987" i="1"/>
  <c r="V987" i="1" s="1"/>
  <c r="U44" i="1"/>
  <c r="V44" i="1" s="1"/>
  <c r="U77" i="1"/>
  <c r="V77" i="1" s="1"/>
  <c r="U334" i="1"/>
  <c r="V334" i="1" s="1"/>
  <c r="U806" i="1"/>
  <c r="V806" i="1" s="1"/>
  <c r="U822" i="1"/>
  <c r="V822" i="1" s="1"/>
  <c r="U499" i="1"/>
  <c r="V499" i="1" s="1"/>
  <c r="U444" i="1"/>
  <c r="V444" i="1" s="1"/>
  <c r="U800" i="1"/>
  <c r="V800" i="1" s="1"/>
  <c r="U816" i="1"/>
  <c r="V816" i="1" s="1"/>
  <c r="U446" i="1"/>
  <c r="V446" i="1" s="1"/>
  <c r="U138" i="1"/>
  <c r="V138" i="1" s="1"/>
  <c r="U928" i="1"/>
  <c r="V928" i="1" s="1"/>
  <c r="U946" i="1"/>
  <c r="V946" i="1" s="1"/>
  <c r="U731" i="1"/>
  <c r="V731" i="1" s="1"/>
  <c r="U781" i="1"/>
  <c r="V781" i="1" s="1"/>
  <c r="U526" i="1"/>
  <c r="V526" i="1" s="1"/>
  <c r="U440" i="1"/>
  <c r="V440" i="1" s="1"/>
  <c r="U179" i="1"/>
  <c r="V179" i="1" s="1"/>
  <c r="U29" i="1"/>
  <c r="V29" i="1" s="1"/>
  <c r="U552" i="1"/>
  <c r="V552" i="1" s="1"/>
  <c r="U804" i="1"/>
  <c r="V804" i="1" s="1"/>
  <c r="U216" i="1"/>
  <c r="V216" i="1" s="1"/>
  <c r="U457" i="1"/>
  <c r="V457" i="1" s="1"/>
  <c r="U190" i="1"/>
  <c r="V190" i="1" s="1"/>
  <c r="U679" i="1"/>
  <c r="V679" i="1" s="1"/>
  <c r="U115" i="1"/>
  <c r="V115" i="1" s="1"/>
  <c r="U33" i="1"/>
  <c r="V33" i="1" s="1"/>
  <c r="U434" i="1"/>
  <c r="V434" i="1" s="1"/>
  <c r="U123" i="1"/>
  <c r="V123" i="1" s="1"/>
  <c r="U685" i="1"/>
  <c r="V685" i="1" s="1"/>
  <c r="U957" i="1"/>
  <c r="V957" i="1" s="1"/>
  <c r="U161" i="1"/>
  <c r="V161" i="1" s="1"/>
  <c r="U630" i="1"/>
  <c r="V630" i="1" s="1"/>
  <c r="U98" i="1"/>
  <c r="V98" i="1" s="1"/>
  <c r="U759" i="1"/>
  <c r="V759" i="1" s="1"/>
  <c r="U775" i="1"/>
  <c r="V775" i="1" s="1"/>
  <c r="U452" i="1"/>
  <c r="V452" i="1" s="1"/>
  <c r="U396" i="1"/>
  <c r="V396" i="1" s="1"/>
  <c r="U753" i="1"/>
  <c r="V753" i="1" s="1"/>
  <c r="U769" i="1"/>
  <c r="V769" i="1" s="1"/>
  <c r="U398" i="1"/>
  <c r="V398" i="1" s="1"/>
  <c r="U90" i="1"/>
  <c r="V90" i="1" s="1"/>
  <c r="U773" i="1"/>
  <c r="V773" i="1" s="1"/>
  <c r="U755" i="1"/>
  <c r="V755" i="1" s="1"/>
  <c r="U613" i="1"/>
  <c r="V613" i="1" s="1"/>
  <c r="U976" i="1"/>
  <c r="V976" i="1" s="1"/>
  <c r="U742" i="1"/>
  <c r="V742" i="1" s="1"/>
  <c r="U402" i="1"/>
  <c r="V402" i="1" s="1"/>
  <c r="U899" i="1"/>
  <c r="V899" i="1" s="1"/>
  <c r="U1003" i="1"/>
  <c r="V1003" i="1" s="1"/>
  <c r="U791" i="1"/>
  <c r="V791" i="1" s="1"/>
  <c r="U549" i="1"/>
  <c r="V549" i="1" s="1"/>
  <c r="U980" i="1"/>
  <c r="V980" i="1" s="1"/>
  <c r="U932" i="1"/>
  <c r="V932" i="1" s="1"/>
  <c r="U381" i="1"/>
  <c r="V381" i="1" s="1"/>
  <c r="U968" i="1"/>
  <c r="V968" i="1" s="1"/>
  <c r="U465" i="1"/>
  <c r="V465" i="1" s="1"/>
  <c r="U125" i="1"/>
  <c r="V125" i="1" s="1"/>
  <c r="U382" i="1"/>
  <c r="V382" i="1" s="1"/>
  <c r="U746" i="1"/>
  <c r="V746" i="1" s="1"/>
  <c r="U978" i="1"/>
  <c r="V978" i="1" s="1"/>
  <c r="U1001" i="1"/>
  <c r="V1001" i="1" s="1"/>
  <c r="U692" i="1"/>
  <c r="V692" i="1" s="1"/>
  <c r="U194" i="1"/>
  <c r="V194" i="1" s="1"/>
  <c r="U176" i="1"/>
  <c r="V176" i="1" s="1"/>
  <c r="U638" i="1"/>
  <c r="V638" i="1" s="1"/>
  <c r="U109" i="1"/>
  <c r="V109" i="1" s="1"/>
  <c r="U424" i="1"/>
  <c r="V424" i="1" s="1"/>
  <c r="U86" i="1"/>
  <c r="V86" i="1" s="1"/>
  <c r="U963" i="1"/>
  <c r="V963" i="1" s="1"/>
  <c r="U450" i="1"/>
  <c r="V450" i="1" s="1"/>
  <c r="U100" i="1"/>
  <c r="V100" i="1" s="1"/>
  <c r="U249" i="1"/>
  <c r="V249" i="1" s="1"/>
  <c r="U212" i="1"/>
  <c r="V212" i="1" s="1"/>
  <c r="U530" i="1"/>
  <c r="V530" i="1" s="1"/>
  <c r="U78" i="1"/>
  <c r="V78" i="1" s="1"/>
  <c r="U732" i="1"/>
  <c r="V732" i="1" s="1"/>
  <c r="U6" i="1"/>
  <c r="V6" i="1" s="1"/>
  <c r="U308" i="1"/>
  <c r="V308" i="1" s="1"/>
  <c r="U2" i="1"/>
  <c r="V2" i="1" s="1"/>
  <c r="U202" i="1"/>
  <c r="V202" i="1" s="1"/>
  <c r="U605" i="1"/>
  <c r="V605" i="1" s="1"/>
  <c r="U393" i="1"/>
  <c r="V393" i="1" s="1"/>
  <c r="U292" i="1"/>
  <c r="V292" i="1" s="1"/>
  <c r="U96" i="1"/>
  <c r="V96" i="1" s="1"/>
  <c r="U225" i="1"/>
  <c r="V225" i="1" s="1"/>
  <c r="U14" i="1"/>
  <c r="V14" i="1" s="1"/>
  <c r="U505" i="1"/>
  <c r="V505" i="1" s="1"/>
  <c r="U232" i="1"/>
  <c r="V232" i="1" s="1"/>
  <c r="U603" i="1"/>
  <c r="V603" i="1" s="1"/>
  <c r="U546" i="1"/>
  <c r="V546" i="1" s="1"/>
  <c r="U777" i="1"/>
  <c r="V777" i="1" s="1"/>
  <c r="U964" i="1"/>
  <c r="V964" i="1" s="1"/>
  <c r="U608" i="1"/>
  <c r="V608" i="1" s="1"/>
  <c r="U59" i="1"/>
  <c r="V59" i="1" s="1"/>
  <c r="U797" i="1"/>
  <c r="V797" i="1" s="1"/>
  <c r="U469" i="1"/>
  <c r="V469" i="1" s="1"/>
  <c r="U739" i="1"/>
  <c r="V739" i="1" s="1"/>
  <c r="U673" i="1"/>
  <c r="V673" i="1" s="1"/>
  <c r="U127" i="1"/>
  <c r="V127" i="1" s="1"/>
  <c r="U477" i="1"/>
  <c r="V477" i="1" s="1"/>
  <c r="U412" i="1"/>
  <c r="V412" i="1" s="1"/>
  <c r="U729" i="1"/>
  <c r="V729" i="1" s="1"/>
  <c r="U812" i="1"/>
  <c r="V812" i="1" s="1"/>
  <c r="U74" i="1"/>
  <c r="V74" i="1" s="1"/>
  <c r="U68" i="1"/>
  <c r="V68" i="1" s="1"/>
  <c r="U700" i="1"/>
  <c r="V700" i="1" s="1"/>
  <c r="U337" i="1"/>
  <c r="V337" i="1" s="1"/>
  <c r="U387" i="1"/>
  <c r="V387" i="1" s="1"/>
  <c r="U385" i="1"/>
  <c r="V385" i="1" s="1"/>
  <c r="U1000" i="1"/>
  <c r="V1000" i="1" s="1"/>
  <c r="U5" i="1"/>
  <c r="V5" i="1" s="1"/>
  <c r="U787" i="1"/>
  <c r="V787" i="1" s="1"/>
  <c r="U951" i="1"/>
  <c r="V951" i="1" s="1"/>
  <c r="U317" i="1"/>
  <c r="V317" i="1" s="1"/>
  <c r="U681" i="1"/>
  <c r="V681" i="1" s="1"/>
  <c r="U142" i="1"/>
  <c r="V142" i="1" s="1"/>
  <c r="U719" i="1"/>
  <c r="V719" i="1" s="1"/>
  <c r="U1013" i="1"/>
  <c r="V1013" i="1" s="1"/>
  <c r="U793" i="1"/>
  <c r="V793" i="1" s="1"/>
  <c r="U740" i="1"/>
  <c r="V740" i="1" s="1"/>
  <c r="U904" i="1"/>
  <c r="V904" i="1" s="1"/>
  <c r="U734" i="1"/>
  <c r="V734" i="1" s="1"/>
  <c r="U634" i="1"/>
  <c r="V634" i="1" s="1"/>
  <c r="U409" i="1"/>
  <c r="V409" i="1" s="1"/>
  <c r="U671" i="1"/>
  <c r="V671" i="1" s="1"/>
  <c r="U227" i="1"/>
  <c r="V227" i="1" s="1"/>
  <c r="U166" i="1"/>
  <c r="V166" i="1" s="1"/>
  <c r="U699" i="1"/>
  <c r="V699" i="1" s="1"/>
  <c r="U376" i="1"/>
  <c r="V376" i="1" s="1"/>
  <c r="U332" i="1"/>
  <c r="V332" i="1" s="1"/>
  <c r="U931" i="1"/>
  <c r="V931" i="1" s="1"/>
  <c r="U693" i="1"/>
  <c r="V693" i="1" s="1"/>
  <c r="U323" i="1"/>
  <c r="V323" i="1" s="1"/>
  <c r="U421" i="1"/>
  <c r="V421" i="1" s="1"/>
  <c r="U154" i="1"/>
  <c r="V154" i="1" s="1"/>
  <c r="U856" i="1"/>
  <c r="V856" i="1" s="1"/>
  <c r="U65" i="1"/>
  <c r="V65" i="1" s="1"/>
  <c r="U558" i="1"/>
  <c r="V558" i="1" s="1"/>
  <c r="U810" i="1"/>
  <c r="V810" i="1" s="1"/>
  <c r="U222" i="1"/>
  <c r="V222" i="1" s="1"/>
  <c r="U462" i="1"/>
  <c r="V462" i="1" s="1"/>
  <c r="U196" i="1"/>
  <c r="V196" i="1" s="1"/>
  <c r="U28" i="1"/>
  <c r="V28" i="1" s="1"/>
  <c r="U500" i="1"/>
  <c r="V500" i="1" s="1"/>
  <c r="U245" i="1"/>
  <c r="V245" i="1" s="1"/>
  <c r="U473" i="1"/>
  <c r="V473" i="1" s="1"/>
  <c r="U926" i="1"/>
  <c r="V926" i="1" s="1"/>
  <c r="U37" i="1"/>
  <c r="V37" i="1" s="1"/>
  <c r="U788" i="1"/>
  <c r="V788" i="1" s="1"/>
  <c r="U662" i="1"/>
  <c r="V662" i="1" s="1"/>
  <c r="U315" i="1"/>
  <c r="V315" i="1" s="1"/>
  <c r="U860" i="1"/>
  <c r="V860" i="1" s="1"/>
  <c r="U230" i="1"/>
  <c r="V230" i="1" s="1"/>
  <c r="U411" i="1"/>
  <c r="V411" i="1" s="1"/>
  <c r="U195" i="1"/>
  <c r="V195" i="1" s="1"/>
  <c r="U294" i="1"/>
  <c r="V294" i="1" s="1"/>
  <c r="U449" i="1"/>
  <c r="V449" i="1" s="1"/>
  <c r="U871" i="1"/>
  <c r="V871" i="1" s="1"/>
  <c r="U536" i="1"/>
  <c r="V536" i="1" s="1"/>
  <c r="U486" i="1"/>
  <c r="V486" i="1" s="1"/>
  <c r="U563" i="1"/>
  <c r="V563" i="1" s="1"/>
  <c r="U72" i="1"/>
  <c r="V72" i="1" s="1"/>
  <c r="U651" i="1"/>
  <c r="V651" i="1" s="1"/>
  <c r="U329" i="1"/>
  <c r="V329" i="1" s="1"/>
  <c r="U285" i="1"/>
  <c r="V285" i="1" s="1"/>
  <c r="U884" i="1"/>
  <c r="V884" i="1" s="1"/>
  <c r="U646" i="1"/>
  <c r="V646" i="1" s="1"/>
  <c r="U275" i="1"/>
  <c r="V275" i="1" s="1"/>
  <c r="U374" i="1"/>
  <c r="V374" i="1" s="1"/>
  <c r="U107" i="1"/>
  <c r="V107" i="1" s="1"/>
  <c r="U783" i="1"/>
  <c r="V783" i="1" s="1"/>
  <c r="U347" i="1"/>
  <c r="V347" i="1" s="1"/>
  <c r="U640" i="1"/>
  <c r="V640" i="1" s="1"/>
  <c r="U158" i="1"/>
  <c r="V158" i="1" s="1"/>
  <c r="U415" i="1"/>
  <c r="V415" i="1" s="1"/>
  <c r="U539" i="1"/>
  <c r="V539" i="1" s="1"/>
  <c r="U198" i="1"/>
  <c r="V198" i="1" s="1"/>
  <c r="U278" i="1"/>
  <c r="V278" i="1" s="1"/>
  <c r="U121" i="1"/>
  <c r="V121" i="1" s="1"/>
  <c r="U869" i="1"/>
  <c r="V869" i="1" s="1"/>
  <c r="U7" i="1"/>
  <c r="V7" i="1" s="1"/>
  <c r="U1009" i="1"/>
  <c r="V1009" i="1" s="1"/>
  <c r="U924" i="1"/>
  <c r="V924" i="1" s="1"/>
  <c r="U795" i="1"/>
  <c r="V795" i="1" s="1"/>
  <c r="U772" i="1"/>
  <c r="V772" i="1" s="1"/>
  <c r="U344" i="1"/>
  <c r="V344" i="1" s="1"/>
  <c r="U266" i="1"/>
  <c r="V266" i="1" s="1"/>
  <c r="U136" i="1"/>
  <c r="V136" i="1" s="1"/>
  <c r="U557" i="1"/>
  <c r="V557" i="1" s="1"/>
  <c r="U234" i="1"/>
  <c r="V234" i="1" s="1"/>
  <c r="U238" i="1"/>
  <c r="V238" i="1" s="1"/>
  <c r="U743" i="1"/>
  <c r="V743" i="1" s="1"/>
  <c r="U551" i="1"/>
  <c r="V551" i="1" s="1"/>
  <c r="U228" i="1"/>
  <c r="V228" i="1" s="1"/>
  <c r="U327" i="1"/>
  <c r="V327" i="1" s="1"/>
  <c r="U60" i="1"/>
  <c r="V60" i="1" s="1"/>
  <c r="U689" i="1"/>
  <c r="V689" i="1" s="1"/>
  <c r="U972" i="1"/>
  <c r="V972" i="1" s="1"/>
  <c r="U715" i="1"/>
  <c r="V715" i="1" s="1"/>
  <c r="U128" i="1"/>
  <c r="V128" i="1" s="1"/>
  <c r="U368" i="1"/>
  <c r="V368" i="1" s="1"/>
  <c r="U101" i="1"/>
  <c r="V101" i="1" s="1"/>
  <c r="U741" i="1"/>
  <c r="V741" i="1" s="1"/>
  <c r="U478" i="1"/>
  <c r="V478" i="1" s="1"/>
  <c r="U405" i="1"/>
  <c r="V405" i="1" s="1"/>
  <c r="U150" i="1"/>
  <c r="V150" i="1" s="1"/>
  <c r="U379" i="1"/>
  <c r="V379" i="1" s="1"/>
  <c r="U456" i="1"/>
  <c r="V456" i="1" s="1"/>
  <c r="U554" i="1"/>
  <c r="V554" i="1" s="1"/>
  <c r="U496" i="1"/>
  <c r="V496" i="1" s="1"/>
  <c r="U173" i="1"/>
  <c r="V173" i="1" s="1"/>
  <c r="U697" i="1"/>
  <c r="V697" i="1" s="1"/>
  <c r="U839" i="1"/>
  <c r="V839" i="1" s="1"/>
  <c r="U286" i="1"/>
  <c r="V286" i="1" s="1"/>
  <c r="U324" i="1"/>
  <c r="V324" i="1" s="1"/>
  <c r="U943" i="1"/>
  <c r="V943" i="1" s="1"/>
  <c r="U338" i="1"/>
  <c r="V338" i="1" s="1"/>
  <c r="U538" i="1"/>
  <c r="V538" i="1" s="1"/>
  <c r="U168" i="1"/>
  <c r="V168" i="1" s="1"/>
  <c r="U160" i="1"/>
  <c r="V160" i="1" s="1"/>
  <c r="U517" i="1"/>
  <c r="V517" i="1" s="1"/>
  <c r="U459" i="1"/>
  <c r="V459" i="1" s="1"/>
  <c r="U162" i="1"/>
  <c r="V162" i="1" s="1"/>
  <c r="U391" i="1"/>
  <c r="V391" i="1" s="1"/>
  <c r="U81" i="1"/>
  <c r="V81" i="1" s="1"/>
  <c r="U827" i="1"/>
  <c r="V827" i="1" s="1"/>
  <c r="U794" i="1"/>
  <c r="V794" i="1" s="1"/>
  <c r="U545" i="1"/>
  <c r="V545" i="1" s="1"/>
  <c r="U203" i="1"/>
  <c r="V203" i="1" s="1"/>
  <c r="U432" i="1"/>
  <c r="V432" i="1" s="1"/>
  <c r="U814" i="1"/>
  <c r="V814" i="1" s="1"/>
  <c r="U823" i="1"/>
  <c r="V823" i="1" s="1"/>
  <c r="U568" i="1"/>
  <c r="V568" i="1" s="1"/>
  <c r="U481" i="1"/>
  <c r="V481" i="1" s="1"/>
  <c r="U220" i="1"/>
  <c r="V220" i="1" s="1"/>
  <c r="U1012" i="1"/>
  <c r="V1012" i="1" s="1"/>
  <c r="U736" i="1"/>
  <c r="V736" i="1" s="1"/>
  <c r="U348" i="1"/>
  <c r="V348" i="1" s="1"/>
  <c r="U442" i="1"/>
  <c r="V442" i="1" s="1"/>
  <c r="U140" i="1"/>
  <c r="V140" i="1" s="1"/>
  <c r="U395" i="1"/>
  <c r="V395" i="1" s="1"/>
  <c r="U1025" i="1"/>
  <c r="V1025" i="1" s="1"/>
  <c r="U799" i="1"/>
  <c r="V799" i="1" s="1"/>
  <c r="U143" i="1"/>
  <c r="V143" i="1" s="1"/>
  <c r="U687" i="1"/>
  <c r="V687" i="1" s="1"/>
  <c r="U122" i="1"/>
  <c r="V122" i="1" s="1"/>
  <c r="U298" i="1"/>
  <c r="V298" i="1" s="1"/>
  <c r="U167" i="1"/>
  <c r="V167" i="1" s="1"/>
  <c r="U441" i="1"/>
  <c r="V441" i="1" s="1"/>
  <c r="U82" i="1"/>
  <c r="V82" i="1" s="1"/>
  <c r="U901" i="1"/>
  <c r="V901" i="1" s="1"/>
  <c r="U577" i="1"/>
  <c r="V577" i="1" s="1"/>
  <c r="U631" i="1"/>
  <c r="V631" i="1" s="1"/>
  <c r="U996" i="1"/>
  <c r="V996" i="1" s="1"/>
  <c r="U392" i="1"/>
  <c r="V392" i="1" s="1"/>
  <c r="U407" i="1"/>
  <c r="V407" i="1" s="1"/>
  <c r="U660" i="1"/>
  <c r="V660" i="1" s="1"/>
  <c r="U134" i="1"/>
  <c r="V134" i="1" s="1"/>
  <c r="U1024" i="1"/>
  <c r="V1024" i="1" s="1"/>
  <c r="U146" i="1"/>
  <c r="V146" i="1" s="1"/>
  <c r="U129" i="1"/>
  <c r="V129" i="1" s="1"/>
  <c r="U998" i="1"/>
  <c r="V998" i="1" s="1"/>
  <c r="U364" i="1"/>
  <c r="V364" i="1" s="1"/>
  <c r="U728" i="1"/>
  <c r="V728" i="1" s="1"/>
  <c r="U299" i="1"/>
  <c r="V299" i="1" s="1"/>
  <c r="U58" i="1"/>
  <c r="V58" i="1" s="1"/>
  <c r="U670" i="1"/>
  <c r="V670" i="1" s="1"/>
  <c r="U474" i="1"/>
  <c r="V474" i="1" s="1"/>
  <c r="U20" i="1"/>
  <c r="V20" i="1" s="1"/>
  <c r="U652" i="1"/>
  <c r="V652" i="1" s="1"/>
  <c r="U290" i="1"/>
  <c r="V290" i="1" s="1"/>
  <c r="U339" i="1"/>
  <c r="V339" i="1" s="1"/>
  <c r="U66" i="1"/>
  <c r="V66" i="1" s="1"/>
  <c r="U443" i="1"/>
  <c r="V443" i="1" s="1"/>
  <c r="U306" i="1"/>
  <c r="V306" i="1" s="1"/>
  <c r="U427" i="1"/>
  <c r="V427" i="1" s="1"/>
  <c r="U468" i="1"/>
  <c r="V468" i="1" s="1"/>
  <c r="U269" i="1"/>
  <c r="V269" i="1" s="1"/>
  <c r="U1014" i="1"/>
  <c r="V1014" i="1" s="1"/>
  <c r="U544" i="1"/>
  <c r="V544" i="1" s="1"/>
  <c r="U876" i="1"/>
  <c r="V876" i="1" s="1"/>
  <c r="U458" i="1"/>
  <c r="V458" i="1" s="1"/>
  <c r="U712" i="1"/>
  <c r="V712" i="1" s="1"/>
  <c r="U680" i="1"/>
  <c r="V680" i="1" s="1"/>
  <c r="U357" i="1"/>
  <c r="V357" i="1" s="1"/>
  <c r="U349" i="1"/>
  <c r="V349" i="1" s="1"/>
  <c r="U658" i="1"/>
  <c r="V658" i="1" s="1"/>
  <c r="U674" i="1"/>
  <c r="V674" i="1" s="1"/>
  <c r="U351" i="1"/>
  <c r="V351" i="1" s="1"/>
  <c r="U43" i="1"/>
  <c r="V43" i="1" s="1"/>
  <c r="U666" i="1"/>
  <c r="V666" i="1" s="1"/>
  <c r="U973" i="1"/>
  <c r="V973" i="1" s="1"/>
  <c r="U542" i="1"/>
  <c r="V542" i="1" s="1"/>
  <c r="U300" i="1"/>
  <c r="V300" i="1" s="1"/>
  <c r="U345" i="1"/>
  <c r="V345" i="1" s="1"/>
  <c r="U84" i="1"/>
  <c r="V84" i="1" s="1"/>
  <c r="U967" i="1"/>
  <c r="V967" i="1" s="1"/>
  <c r="U377" i="1"/>
  <c r="V377" i="1" s="1"/>
  <c r="U710" i="1"/>
  <c r="V710" i="1" s="1"/>
  <c r="U362" i="1"/>
  <c r="V362" i="1" s="1"/>
  <c r="U95" i="1"/>
  <c r="V95" i="1" s="1"/>
  <c r="U148" i="1"/>
  <c r="V148" i="1" s="1"/>
  <c r="U779" i="1"/>
  <c r="V779" i="1" s="1"/>
  <c r="U404" i="1"/>
  <c r="V404" i="1" s="1"/>
  <c r="U126" i="1"/>
  <c r="V126" i="1" s="1"/>
  <c r="U569" i="1"/>
  <c r="V569" i="1" s="1"/>
  <c r="U637" i="1"/>
  <c r="V637" i="1" s="1"/>
  <c r="U757" i="1"/>
  <c r="V757" i="1" s="1"/>
  <c r="U335" i="1"/>
  <c r="V335" i="1" s="1"/>
  <c r="U668" i="1"/>
  <c r="V668" i="1" s="1"/>
  <c r="U694" i="1"/>
  <c r="V694" i="1" s="1"/>
  <c r="U358" i="1"/>
  <c r="V358" i="1" s="1"/>
  <c r="U747" i="1"/>
  <c r="V747" i="1" s="1"/>
  <c r="U717" i="1"/>
  <c r="V717" i="1" s="1"/>
  <c r="U62" i="1"/>
  <c r="V62" i="1" s="1"/>
  <c r="U842" i="1"/>
  <c r="V842" i="1" s="1"/>
  <c r="U137" i="1"/>
  <c r="V137" i="1" s="1"/>
  <c r="U965" i="1"/>
  <c r="V965" i="1" s="1"/>
  <c r="U55" i="1"/>
  <c r="V55" i="1" s="1"/>
  <c r="U470" i="1"/>
  <c r="V470" i="1" s="1"/>
  <c r="U423" i="1"/>
  <c r="V423" i="1" s="1"/>
  <c r="U71" i="1"/>
  <c r="V71" i="1" s="1"/>
  <c r="U169" i="1"/>
  <c r="V169" i="1" s="1"/>
  <c r="U567" i="1"/>
  <c r="V567" i="1" s="1"/>
  <c r="U288" i="1"/>
  <c r="V288" i="1" s="1"/>
  <c r="U273" i="1"/>
  <c r="V273" i="1" s="1"/>
  <c r="U73" i="1"/>
  <c r="V73" i="1" s="1"/>
  <c r="U912" i="1"/>
  <c r="V912" i="1" s="1"/>
  <c r="U849" i="1"/>
  <c r="V849" i="1" s="1"/>
  <c r="U664" i="1"/>
  <c r="V664" i="1" s="1"/>
  <c r="U310" i="1"/>
  <c r="V310" i="1" s="1"/>
  <c r="U611" i="1"/>
  <c r="V611" i="1" s="1"/>
  <c r="U304" i="1"/>
  <c r="V304" i="1" s="1"/>
  <c r="U548" i="1"/>
  <c r="V548" i="1" s="1"/>
  <c r="U511" i="1"/>
  <c r="V511" i="1" s="1"/>
  <c r="U175" i="1"/>
  <c r="V175" i="1" s="1"/>
  <c r="U453" i="1"/>
  <c r="V453" i="1" s="1"/>
  <c r="U197" i="1"/>
  <c r="V197" i="1" s="1"/>
  <c r="U621" i="1"/>
  <c r="V621" i="1" s="1"/>
  <c r="U857" i="1"/>
  <c r="V857" i="1" s="1"/>
  <c r="U265" i="1"/>
  <c r="V265" i="1" s="1"/>
  <c r="U579" i="1"/>
  <c r="V579" i="1" s="1"/>
  <c r="U570" i="1"/>
  <c r="V570" i="1" s="1"/>
  <c r="U215" i="1"/>
  <c r="V215" i="1" s="1"/>
  <c r="U564" i="1"/>
  <c r="V564" i="1" s="1"/>
  <c r="U209" i="1"/>
  <c r="V209" i="1" s="1"/>
  <c r="U365" i="1"/>
  <c r="V365" i="1" s="1"/>
  <c r="U64" i="1"/>
  <c r="V64" i="1" s="1"/>
  <c r="U16" i="1"/>
  <c r="V16" i="1" s="1"/>
  <c r="U479" i="1"/>
  <c r="V479" i="1" s="1"/>
  <c r="U93" i="1"/>
  <c r="V93" i="1" s="1"/>
  <c r="U27" i="1"/>
  <c r="V27" i="1" s="1"/>
  <c r="U276" i="1"/>
  <c r="V276" i="1" s="1"/>
  <c r="U343" i="1"/>
  <c r="V343" i="1" s="1"/>
  <c r="U958" i="1"/>
  <c r="V958" i="1" s="1"/>
  <c r="U885" i="1"/>
  <c r="V885" i="1" s="1"/>
  <c r="U108" i="1"/>
  <c r="V108" i="1" s="1"/>
  <c r="U937" i="1"/>
  <c r="V937" i="1" s="1"/>
  <c r="U187" i="1"/>
  <c r="V187" i="1" s="1"/>
  <c r="U649" i="1"/>
  <c r="V649" i="1" s="1"/>
  <c r="U181" i="1"/>
  <c r="V181" i="1" s="1"/>
  <c r="U12" i="1"/>
  <c r="V12" i="1" s="1"/>
  <c r="U925" i="1"/>
  <c r="V925" i="1" s="1"/>
  <c r="U321" i="1"/>
  <c r="V321" i="1" s="1"/>
  <c r="U331" i="1"/>
  <c r="V331" i="1" s="1"/>
  <c r="U373" i="1"/>
  <c r="V373" i="1" s="1"/>
  <c r="U354" i="1"/>
  <c r="V354" i="1" s="1"/>
  <c r="U31" i="1"/>
  <c r="V31" i="1" s="1"/>
  <c r="U208" i="1"/>
  <c r="V208" i="1" s="1"/>
  <c r="U18" i="1"/>
  <c r="V18" i="1" s="1"/>
  <c r="U464" i="1"/>
  <c r="V464" i="1" s="1"/>
  <c r="U417" i="1"/>
  <c r="V417" i="1" s="1"/>
  <c r="U132" i="1"/>
  <c r="V132" i="1" s="1"/>
  <c r="U821" i="1"/>
  <c r="V821" i="1" s="1"/>
  <c r="U156" i="1"/>
  <c r="V156" i="1" s="1"/>
  <c r="U80" i="1"/>
  <c r="V80" i="1" s="1"/>
  <c r="U336" i="1"/>
  <c r="V336" i="1" s="1"/>
  <c r="U103" i="1"/>
  <c r="V103" i="1" s="1"/>
  <c r="U767" i="1"/>
  <c r="V767" i="1" s="1"/>
  <c r="U151" i="1"/>
  <c r="V151" i="1" s="1"/>
  <c r="U296" i="1"/>
  <c r="V296" i="1" s="1"/>
  <c r="U333" i="1"/>
  <c r="V333" i="1" s="1"/>
  <c r="U527" i="1"/>
  <c r="V527" i="1" s="1"/>
  <c r="U355" i="1"/>
  <c r="V355" i="1" s="1"/>
  <c r="U625" i="1"/>
  <c r="V625" i="1" s="1"/>
  <c r="U282" i="1"/>
  <c r="V282" i="1" s="1"/>
  <c r="U243" i="1"/>
  <c r="V243" i="1" s="1"/>
  <c r="U111" i="1"/>
  <c r="V111" i="1" s="1"/>
  <c r="U235" i="1"/>
  <c r="V235" i="1" s="1"/>
  <c r="U48" i="1"/>
  <c r="V48" i="1" s="1"/>
  <c r="U498" i="1"/>
  <c r="V498" i="1" s="1"/>
  <c r="U284" i="1"/>
  <c r="V284" i="1" s="1"/>
  <c r="U820" i="1"/>
  <c r="V820" i="1" s="1"/>
  <c r="U949" i="1"/>
  <c r="V949" i="1" s="1"/>
  <c r="U221" i="1"/>
  <c r="V221" i="1" s="1"/>
  <c r="U633" i="1"/>
  <c r="V633" i="1" s="1"/>
  <c r="U302" i="1"/>
  <c r="V302" i="1" s="1"/>
  <c r="U627" i="1"/>
  <c r="V627" i="1" s="1"/>
  <c r="U485" i="1"/>
  <c r="V485" i="1" s="1"/>
  <c r="U1020" i="1"/>
  <c r="V1020" i="1" s="1"/>
  <c r="U763" i="1"/>
  <c r="V763" i="1" s="1"/>
  <c r="U919" i="1"/>
  <c r="V919" i="1" s="1"/>
  <c r="U426" i="1"/>
  <c r="V426" i="1" s="1"/>
  <c r="U318" i="1"/>
  <c r="V318" i="1" s="1"/>
  <c r="U311" i="1"/>
  <c r="V311" i="1" s="1"/>
  <c r="U921" i="1"/>
  <c r="V921" i="1" s="1"/>
  <c r="U818" i="1"/>
  <c r="V818" i="1" s="1"/>
  <c r="U79" i="1"/>
  <c r="V79" i="1" s="1"/>
  <c r="U586" i="1"/>
  <c r="V586" i="1" s="1"/>
  <c r="U207" i="1"/>
  <c r="V207" i="1" s="1"/>
  <c r="U532" i="1"/>
  <c r="V532" i="1" s="1"/>
  <c r="U438" i="1"/>
  <c r="V438" i="1" s="1"/>
  <c r="U879" i="1"/>
  <c r="V879" i="1" s="1"/>
  <c r="U592" i="1"/>
  <c r="V592" i="1" s="1"/>
  <c r="U251" i="1"/>
  <c r="V251" i="1" s="1"/>
  <c r="U872" i="1"/>
  <c r="V872" i="1" s="1"/>
  <c r="U615" i="1"/>
  <c r="V615" i="1" s="1"/>
  <c r="U267" i="1"/>
  <c r="V267" i="1" s="1"/>
  <c r="U390" i="1"/>
  <c r="V390" i="1" s="1"/>
  <c r="U647" i="1"/>
  <c r="V647" i="1" s="1"/>
  <c r="U895" i="1"/>
  <c r="V895" i="1" s="1"/>
  <c r="U920" i="1"/>
  <c r="V920" i="1" s="1"/>
  <c r="U686" i="1"/>
  <c r="V686" i="1" s="1"/>
  <c r="U510" i="1"/>
  <c r="V510" i="1" s="1"/>
  <c r="U191" i="1"/>
  <c r="V191" i="1" s="1"/>
  <c r="U504" i="1"/>
  <c r="V504" i="1" s="1"/>
  <c r="U279" i="1"/>
  <c r="V279" i="1" s="1"/>
  <c r="U594" i="1"/>
  <c r="V594" i="1" s="1"/>
  <c r="U253" i="1"/>
  <c r="V253" i="1" s="1"/>
  <c r="U54" i="1"/>
  <c r="V54" i="1" s="1"/>
  <c r="U543" i="1"/>
  <c r="V543" i="1" s="1"/>
  <c r="U1021" i="1"/>
  <c r="V1021" i="1" s="1"/>
  <c r="U893" i="1"/>
  <c r="V893" i="1" s="1"/>
  <c r="U975" i="1"/>
  <c r="V975" i="1" s="1"/>
  <c r="U482" i="1"/>
  <c r="V482" i="1" s="1"/>
  <c r="U104" i="1"/>
  <c r="V104" i="1" s="1"/>
  <c r="U312" i="1"/>
  <c r="V312" i="1" s="1"/>
  <c r="U776" i="1"/>
  <c r="V776" i="1" s="1"/>
  <c r="U406" i="1"/>
  <c r="V406" i="1" s="1"/>
  <c r="U789" i="1"/>
  <c r="V789" i="1" s="1"/>
  <c r="U289" i="1"/>
  <c r="V289" i="1" s="1"/>
  <c r="U892" i="1"/>
  <c r="V892" i="1" s="1"/>
  <c r="U521" i="1"/>
  <c r="V521" i="1" s="1"/>
  <c r="U721" i="1"/>
  <c r="V721" i="1" s="1"/>
  <c r="U41" i="1"/>
  <c r="V41" i="1" s="1"/>
  <c r="U270" i="1"/>
  <c r="V270" i="1" s="1"/>
  <c r="U47" i="3" l="1"/>
  <c r="X47" i="3" s="1"/>
  <c r="U42" i="3"/>
  <c r="X42" i="3" s="1"/>
  <c r="U6" i="3"/>
  <c r="X6" i="3" s="1"/>
  <c r="U48" i="3"/>
  <c r="X48" i="3" s="1"/>
  <c r="U13" i="3"/>
  <c r="X13" i="3" s="1"/>
  <c r="U53" i="3"/>
  <c r="X53" i="3" s="1"/>
  <c r="U69" i="3"/>
  <c r="X69" i="3" s="1"/>
  <c r="U5" i="3"/>
  <c r="X5" i="3" s="1"/>
  <c r="U71" i="3"/>
  <c r="X71" i="3" s="1"/>
  <c r="U59" i="3"/>
  <c r="X59" i="3" s="1"/>
  <c r="U24" i="3"/>
  <c r="X24" i="3" s="1"/>
  <c r="U11" i="3"/>
  <c r="X11" i="3" s="1"/>
  <c r="U12" i="3"/>
  <c r="X12" i="3" s="1"/>
  <c r="U40" i="3"/>
  <c r="X40" i="3" s="1"/>
  <c r="U58" i="3"/>
  <c r="X58" i="3" s="1"/>
  <c r="U54" i="3"/>
  <c r="X54" i="3" s="1"/>
  <c r="U29" i="3"/>
  <c r="X29" i="3" s="1"/>
  <c r="U49" i="3"/>
  <c r="X49" i="3" s="1"/>
  <c r="U19" i="3"/>
  <c r="X19" i="3" s="1"/>
  <c r="U50" i="3"/>
  <c r="X50" i="3" s="1"/>
  <c r="U3" i="3"/>
  <c r="X3" i="3" s="1"/>
  <c r="U22" i="3"/>
  <c r="X22" i="3" s="1"/>
  <c r="U55" i="3"/>
  <c r="X55" i="3" s="1"/>
  <c r="U7" i="3"/>
  <c r="X7" i="3" s="1"/>
  <c r="U31" i="3"/>
  <c r="X31" i="3" s="1"/>
  <c r="U35" i="3"/>
  <c r="X35" i="3" s="1"/>
  <c r="U45" i="3"/>
  <c r="X45" i="3" s="1"/>
  <c r="U56" i="3"/>
  <c r="X56" i="3" s="1"/>
  <c r="U27" i="3"/>
  <c r="X27" i="3" s="1"/>
  <c r="U57" i="3"/>
  <c r="X57" i="3" s="1"/>
  <c r="U51" i="3"/>
  <c r="X51" i="3" s="1"/>
  <c r="U60" i="3"/>
  <c r="X60" i="3" s="1"/>
  <c r="U62" i="3"/>
  <c r="X62" i="3" s="1"/>
  <c r="U25" i="3"/>
  <c r="X25" i="3" s="1"/>
  <c r="U18" i="3"/>
  <c r="X18" i="3" s="1"/>
  <c r="U68" i="3"/>
  <c r="X68" i="3" s="1"/>
  <c r="U66" i="3"/>
  <c r="X66" i="3" s="1"/>
  <c r="U23" i="3"/>
  <c r="X23" i="3" s="1"/>
  <c r="U37" i="3"/>
  <c r="X37" i="3" s="1"/>
  <c r="U43" i="3"/>
  <c r="X43" i="3" s="1"/>
  <c r="U46" i="3"/>
  <c r="X46" i="3" s="1"/>
  <c r="U26" i="3"/>
  <c r="X26" i="3" s="1"/>
  <c r="U15" i="3"/>
  <c r="X15" i="3" s="1"/>
  <c r="U41" i="3"/>
  <c r="X41" i="3" s="1"/>
  <c r="U52" i="3"/>
  <c r="X52" i="3" s="1"/>
  <c r="U16" i="3"/>
  <c r="X16" i="3" s="1"/>
  <c r="U17" i="3"/>
  <c r="X17" i="3" s="1"/>
  <c r="U4" i="3"/>
  <c r="X4" i="3" s="1"/>
  <c r="U36" i="3"/>
  <c r="X36" i="3" s="1"/>
  <c r="U67" i="3"/>
  <c r="X67" i="3" s="1"/>
  <c r="U38" i="3"/>
  <c r="X38" i="3" s="1"/>
  <c r="U14" i="3"/>
  <c r="X14" i="3" s="1"/>
  <c r="U30" i="3"/>
  <c r="X30" i="3" s="1"/>
  <c r="U39" i="3"/>
  <c r="X39" i="3" s="1"/>
  <c r="U44" i="3"/>
  <c r="X44" i="3" s="1"/>
  <c r="U72" i="3"/>
  <c r="X72" i="3" s="1"/>
  <c r="U32" i="3"/>
  <c r="X32" i="3" s="1"/>
  <c r="U33" i="3"/>
  <c r="X33" i="3" s="1"/>
  <c r="U65" i="3"/>
  <c r="X65" i="3" s="1"/>
  <c r="U70" i="3"/>
  <c r="X70" i="3" s="1"/>
  <c r="U9" i="3"/>
  <c r="X9" i="3" s="1"/>
  <c r="U21" i="3"/>
  <c r="X21" i="3" s="1"/>
  <c r="U63" i="3"/>
  <c r="X63" i="3" s="1"/>
  <c r="U10" i="3"/>
  <c r="X10" i="3" s="1"/>
  <c r="U28" i="3"/>
  <c r="X28" i="3" s="1"/>
  <c r="U73" i="3"/>
  <c r="X73" i="3" s="1"/>
  <c r="U20" i="3"/>
  <c r="X20" i="3" s="1"/>
  <c r="U2" i="3"/>
  <c r="X2" i="3" s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</calcChain>
</file>

<file path=xl/sharedStrings.xml><?xml version="1.0" encoding="utf-8"?>
<sst xmlns="http://schemas.openxmlformats.org/spreadsheetml/2006/main" count="6385" uniqueCount="1682">
  <si>
    <t>Diagnostiek</t>
  </si>
  <si>
    <t>Consulttype</t>
  </si>
  <si>
    <t>Duur vanaf</t>
  </si>
  <si>
    <t>Setting</t>
  </si>
  <si>
    <t>Beroepscategorie</t>
  </si>
  <si>
    <t>Aantal directe minuten</t>
  </si>
  <si>
    <t>Aantal indirecte minuten</t>
  </si>
  <si>
    <t>Productprijs</t>
  </si>
  <si>
    <t>Productprijs check</t>
  </si>
  <si>
    <t>Opslag kapitaallasten</t>
  </si>
  <si>
    <t>Rente inventaris (0,41%)</t>
  </si>
  <si>
    <t>Financieringslasten (1,55%)</t>
  </si>
  <si>
    <t>Minuutkostprijs (prijspeil 2017)</t>
  </si>
  <si>
    <t>Tarief</t>
  </si>
  <si>
    <t>Tarief check</t>
  </si>
  <si>
    <t>Groepsgrootte</t>
  </si>
  <si>
    <t>Aantal minuten totaal</t>
  </si>
  <si>
    <t>Aantal minuten declarabel</t>
  </si>
  <si>
    <t>Verzorgingsgraad</t>
  </si>
  <si>
    <t>Beveiligingsniveau</t>
  </si>
  <si>
    <t>Financieringsstroom</t>
  </si>
  <si>
    <t>licht</t>
  </si>
  <si>
    <t>ggz</t>
  </si>
  <si>
    <t>fz</t>
  </si>
  <si>
    <t>Opslag kapitaallasten verblijf</t>
  </si>
  <si>
    <t>Aantal uur dagbesteding</t>
  </si>
  <si>
    <t>Uurkostprijs dagbesteding</t>
  </si>
  <si>
    <t>Productprijs verblijfsdag</t>
  </si>
  <si>
    <t>Aantal minuten vaktherapie</t>
  </si>
  <si>
    <t>Minuutkostprijs vaktherapie (prijspeil 2017)</t>
  </si>
  <si>
    <t>Opslag dagbesteding</t>
  </si>
  <si>
    <t>Opslag dagbesteding check</t>
  </si>
  <si>
    <t>Opslag vaktherapie</t>
  </si>
  <si>
    <t>Behandeling</t>
  </si>
  <si>
    <t>Overige beroepen</t>
  </si>
  <si>
    <t>Arts - specialist (Wet Big artikel 14)</t>
  </si>
  <si>
    <t>Klinisch (neuro)psycholoog (Wet Big artikel 14)</t>
  </si>
  <si>
    <t>Verpleegkundig specialist geestelijke gezondheidszorg (Wet Big artikel 14)</t>
  </si>
  <si>
    <t>Arts (Wet Big artikel 3)</t>
  </si>
  <si>
    <t>Gezondheidszorgpsycholoog (Wet Big artikel 3)</t>
  </si>
  <si>
    <t>Psychotherapeut (Wet Big artikel 3)</t>
  </si>
  <si>
    <t>Verpleegkundige (Wet Big artikel 3)</t>
  </si>
  <si>
    <t>Ambulant – kwaliteitsstatuut sectie II</t>
  </si>
  <si>
    <t>Ambulant – kwaliteitsstatuut sectie III – monodisciplinair</t>
  </si>
  <si>
    <t>Ambulant – kwaliteitsstatuut sectie III – multidisciplinair</t>
  </si>
  <si>
    <t>Outreachend</t>
  </si>
  <si>
    <t>beperkt</t>
  </si>
  <si>
    <t>matig</t>
  </si>
  <si>
    <t>gemiddeld</t>
  </si>
  <si>
    <t>intensief</t>
  </si>
  <si>
    <t>extra intensief</t>
  </si>
  <si>
    <t>zeer intensief</t>
  </si>
  <si>
    <t>Prestatiebeschrijving</t>
  </si>
  <si>
    <t>Verblijfsdag A</t>
  </si>
  <si>
    <t>Verblijfsdag B</t>
  </si>
  <si>
    <t>Verblijfsdag C</t>
  </si>
  <si>
    <t>Verblijfsdag D</t>
  </si>
  <si>
    <t>Verblijfsdag E</t>
  </si>
  <si>
    <t>Verblijfsdag F</t>
  </si>
  <si>
    <t>Verblijfsdag G</t>
  </si>
  <si>
    <t>high intensive care</t>
  </si>
  <si>
    <t>Verblijfsdag H</t>
  </si>
  <si>
    <t>Verblijf met rechtvaardigingsgrond</t>
  </si>
  <si>
    <t>Elektroconvulsietherapie ggz regulier</t>
  </si>
  <si>
    <t>Elektroconvulsietherapie ggz complex</t>
  </si>
  <si>
    <t>Elektroconvulsietherapie fz regulier</t>
  </si>
  <si>
    <t>Elektroconvulsietherapie fz complex</t>
  </si>
  <si>
    <t>Consultatie bij euthanasieverzoeken</t>
  </si>
  <si>
    <t>Onderlinge dienstverlening</t>
  </si>
  <si>
    <t>Intercollegiaal overleg kort Setting ambulant kwaliteitsstatuut sectie II</t>
  </si>
  <si>
    <t>Intercollegiaal overleg lang Setting ambulant kwaliteitsstatuut sectie II</t>
  </si>
  <si>
    <t>Forensisch psychiatrisch toezicht</t>
  </si>
  <si>
    <t>Ambulante dagbesteding</t>
  </si>
  <si>
    <t>Zorgmachtiging Wet verplichte ggz</t>
  </si>
  <si>
    <t>Niet-basispakketzorg consult</t>
  </si>
  <si>
    <t>Niet-basispakketzorg verblijf</t>
  </si>
  <si>
    <t>Schriftelijke informatieverstrekking (met toestemming patiënt) aan derden.</t>
  </si>
  <si>
    <t>Acute ggz binnen budget - Overige beroepen - 5 minuten</t>
  </si>
  <si>
    <t>Acute ggz binnen budget - Arts - specialist (Wet Big artikel 14) - 5 minuten</t>
  </si>
  <si>
    <t>Acute ggz binnen budget - Klinisch (neuro) - psycholoog (Wet Big artikel 14) - 5 minuten</t>
  </si>
  <si>
    <t>Acute ggz binnen budget - Verpleegkundig specialist geestelijke gezondheidszorg (Wet Big artikel 14) - 5 minuten</t>
  </si>
  <si>
    <t>Acute ggz binnen budget - Arts (Wet Big artikel 3) - 5 minuten</t>
  </si>
  <si>
    <t>Acute ggz binnen budget - Gezondheidszorgpsycholoog (Wet Big artikel 3) - 5 minuten</t>
  </si>
  <si>
    <t>Acute ggz binnen budget - Psychotherapeut (Wet Big artikel 3) - 5 minuten</t>
  </si>
  <si>
    <t>Acute ggz binnen budget - Verpleegkundige (Wet Big artikel 3) - 5 minuten</t>
  </si>
  <si>
    <t>Acute ggz binnen budget - Overige beroepen - 15 minuten</t>
  </si>
  <si>
    <t>Acute ggz binnen budget - Arts - specialist (Wet Big artikel 14) - 15 minuten</t>
  </si>
  <si>
    <t>Acute ggz binnen budget - Klinisch (neuro) - psycholoog (Wet Big artikel 14) - 15 minuten</t>
  </si>
  <si>
    <t>Acute ggz binnen budget - Verpleegkundig specialist geestelijke gezondheidszorg (Wet Big artikel 14) - 15 minuten</t>
  </si>
  <si>
    <t>Acute ggz binnen budget - Arts (Wet Big artikel 3) - 15 minuten</t>
  </si>
  <si>
    <t>Acute ggz binnen budget - Gezondheidszorgpsycholoog (Wet Big artikel 3) - 15 minuten</t>
  </si>
  <si>
    <t>Acute ggz binnen budget - Psychotherapeut (Wet Big artikel 3) - 15 minuten</t>
  </si>
  <si>
    <t>Acute ggz binnen budget - Verpleegkundige (Wet Big artikel 3) - 15 minuten</t>
  </si>
  <si>
    <t>Acute ggz binnen budget - Overige beroepen - 30 minuten</t>
  </si>
  <si>
    <t>Acute ggz binnen budget - Arts - specialist (Wet Big artikel 14) - 30 minuten</t>
  </si>
  <si>
    <t>Acute ggz binnen budget - Klinisch (neuro) - psycholoog (Wet Big artikel 14) - 30 minuten</t>
  </si>
  <si>
    <t>Acute ggz binnen budget - Verpleegkundig specialist geestelijke gezondheidszorg (Wet Big artikel 14) - 30 minuten</t>
  </si>
  <si>
    <t>Acute ggz binnen budget - Arts (Wet Big artikel 3) - 30 minuten</t>
  </si>
  <si>
    <t>Acute ggz binnen budget - Gezondheidszorgpsycholoog (Wet Big artikel 3) - 30 minuten</t>
  </si>
  <si>
    <t>Acute ggz binnen budget - Psychotherapeut (Wet Big artikel 3) - 30 minuten</t>
  </si>
  <si>
    <t>Acute ggz binnen budget - Verpleegkundige (Wet Big artikel 3) - 30 minuten</t>
  </si>
  <si>
    <t>Acute ggz binnen budget - Overige beroepen - 45 minuten</t>
  </si>
  <si>
    <t>Acute ggz binnen budget - Arts - specialist (Wet Big artikel 14) - 45 minuten</t>
  </si>
  <si>
    <t>Acute ggz binnen budget - Klinisch (neuro) - psycholoog (Wet Big artikel 14) - 45 minuten</t>
  </si>
  <si>
    <t>Acute ggz binnen budget - Verpleegkundig specialist geestelijke gezondheidszorg (Wet Big artikel 14) - 45 minuten</t>
  </si>
  <si>
    <t>Acute ggz binnen budget - Arts (Wet Big artikel 3) - 45 minuten</t>
  </si>
  <si>
    <t>Acute ggz binnen budget - Gezondheidszorgpsycholoog (Wet Big artikel 3) - 45 minuten</t>
  </si>
  <si>
    <t>Acute ggz binnen budget - Psychotherapeut (Wet Big artikel 3) - 45 minuten</t>
  </si>
  <si>
    <t>Acute ggz binnen budget - Verpleegkundige (Wet Big artikel 3) - 45 minuten</t>
  </si>
  <si>
    <t>Acute ggz binnen budget - Overige beroepen - 60 minuten</t>
  </si>
  <si>
    <t>Acute ggz binnen budget - Arts - specialist (Wet Big artikel 14) - 60 minuten</t>
  </si>
  <si>
    <t>Acute ggz binnen budget - Klinisch (neuro) - psycholoog (Wet Big artikel 14) - 60 minuten</t>
  </si>
  <si>
    <t>Acute ggz binnen budget - Verpleegkundig specialist geestelijke gezondheidszorg (Wet Big artikel 14) - 60 minuten</t>
  </si>
  <si>
    <t>Acute ggz binnen budget - Arts (Wet Big artikel 3) - 60 minuten</t>
  </si>
  <si>
    <t>Acute ggz binnen budget - Gezondheidszorgpsycholoog (Wet Big artikel 3) - 60 minuten</t>
  </si>
  <si>
    <t>Acute ggz binnen budget - Psychotherapeut (Wet Big artikel 3) - 60 minuten</t>
  </si>
  <si>
    <t>Acute ggz binnen budget - Verpleegkundige (Wet Big artikel 3) - 60 minuten</t>
  </si>
  <si>
    <t>Acute ggz binnen budget - Overige beroepen - 75 minuten</t>
  </si>
  <si>
    <t>Acute ggz binnen budget - Arts - specialist (Wet Big artikel 14) - 75 minuten</t>
  </si>
  <si>
    <t>Acute ggz binnen budget - Klinisch (neuro) - psycholoog (Wet Big artikel 14) - 75 minuten</t>
  </si>
  <si>
    <t>Acute ggz binnen budget - Verpleegkundig specialist geestelijke gezondheidszorg (Wet Big artikel 14) - 75 minuten</t>
  </si>
  <si>
    <t>Acute ggz binnen budget - Arts (Wet Big artikel 3) - 75 minuten</t>
  </si>
  <si>
    <t>Acute ggz binnen budget - Gezondheidszorgpsycholoog (Wet Big artikel 3) - 75 minuten</t>
  </si>
  <si>
    <t>Acute ggz binnen budget - Psychotherapeut (Wet Big artikel 3) - 75 minuten</t>
  </si>
  <si>
    <t>Acute ggz binnen budget - Verpleegkundige (Wet Big artikel 3) - 75 minuten</t>
  </si>
  <si>
    <t>Acute ggz binnen budget - Overige beroepen - 90 minuten</t>
  </si>
  <si>
    <t>Acute ggz binnen budget - Arts - specialist (Wet Big artikel 14) - 90 minuten</t>
  </si>
  <si>
    <t>Acute ggz binnen budget - Klinisch (neuro) - psycholoog (Wet Big artikel 14) - 90 minuten</t>
  </si>
  <si>
    <t>Acute ggz binnen budget - Verpleegkundig specialist geestelijke gezondheidszorg (Wet Big artikel 14) - 90 minuten</t>
  </si>
  <si>
    <t>Acute ggz binnen budget - Arts (Wet Big artikel 3) - 90 minuten</t>
  </si>
  <si>
    <t>Acute ggz binnen budget - Gezondheidszorgpsycholoog (Wet Big artikel 3) - 90 minuten</t>
  </si>
  <si>
    <t>Acute ggz binnen budget - Psychotherapeut (Wet Big artikel 3) - 90 minuten</t>
  </si>
  <si>
    <t>Acute ggz binnen budget - Verpleegkundige (Wet Big artikel 3) - 90 minuten</t>
  </si>
  <si>
    <t>Acute ggz binnen budget - Overige beroepen - 120 minuten</t>
  </si>
  <si>
    <t>Acute ggz binnen budget - Arts - specialist (Wet Big artikel 14) - 120 minuten</t>
  </si>
  <si>
    <t>Acute ggz binnen budget - Klinisch (neuro) - psycholoog (Wet Big artikel 14) - 120 minuten</t>
  </si>
  <si>
    <t>Acute ggz binnen budget - Verpleegkundig specialist geestelijke gezondheidszorg (Wet Big artikel 14) - 120 minuten</t>
  </si>
  <si>
    <t>Acute ggz binnen budget - Arts (Wet Big artikel 3) - 120 minuten</t>
  </si>
  <si>
    <t>Acute ggz binnen budget - Gezondheidszorgpsycholoog (Wet Big artikel 3) - 120 minuten</t>
  </si>
  <si>
    <t>Acute ggz binnen budget - Psychotherapeut (Wet Big artikel 3) - 120 minuten</t>
  </si>
  <si>
    <t>Acute ggz binnen budget - Verpleegkundige (Wet Big artikel 3) - 120 minuten</t>
  </si>
  <si>
    <t>Verblijfsdag D Acute ggz binnen budget</t>
  </si>
  <si>
    <t>Verblijfsdag E Acute ggz binnen budget</t>
  </si>
  <si>
    <t>Verblijfsdag F Acute ggz binnen budget</t>
  </si>
  <si>
    <t>Verblijfsdag G Acute ggz binnen budget</t>
  </si>
  <si>
    <t>Verblijfsdag H Acute ggz binnen budget</t>
  </si>
  <si>
    <t>ZZP-C 1 inclusief dagbesteding</t>
  </si>
  <si>
    <t>ZZP-C 2 inclusief dagbesteding</t>
  </si>
  <si>
    <t>ZZP-C 3 inclusief dagbesteding</t>
  </si>
  <si>
    <t>ZZP-C 4 inclusief dagbesteding</t>
  </si>
  <si>
    <t>ZZP-C 5 inclusief dagbesteding</t>
  </si>
  <si>
    <t>ZZP-C 6 inclusief dagbesteding</t>
  </si>
  <si>
    <t>ZZP-C 1 exclusief dagbesteding</t>
  </si>
  <si>
    <t>ZZP-C 2 exclusief dagbesteding</t>
  </si>
  <si>
    <t>ZZP-C 3 exclusief dagbesteding</t>
  </si>
  <si>
    <t>ZZP-C 4 exclusief dagbesteding</t>
  </si>
  <si>
    <t>ZZP-C 5 exclusief dagbesteding</t>
  </si>
  <si>
    <t>ZZP-C 6 exclusief dagbesteding</t>
  </si>
  <si>
    <t>ZZP-VG 1 inclusief dagbesteding</t>
  </si>
  <si>
    <t>ZZP-VG 2 inclusief dagbesteding</t>
  </si>
  <si>
    <t>ZZP-VG 3 inclusief dagbesteding</t>
  </si>
  <si>
    <t>ZZP-VG 4 inclusief dagbesteding</t>
  </si>
  <si>
    <t>ZZP-VG 5 inclusief dagbesteding</t>
  </si>
  <si>
    <t>ZZP-VG 6 inclusief dagbesteding</t>
  </si>
  <si>
    <t>ZZP-VG 7 inclusief dagbesteding</t>
  </si>
  <si>
    <t>ZZP-VG 1 exclusief dagbesteding</t>
  </si>
  <si>
    <t>ZZP-VG 2 exclusief dagbesteding</t>
  </si>
  <si>
    <t>ZZP-VG 3 exclusief dagbesteding</t>
  </si>
  <si>
    <t>ZZP-VG 4 exclusief dagbesteding</t>
  </si>
  <si>
    <t>ZZP-VG 5 exclusief dagbesteding</t>
  </si>
  <si>
    <t>ZZP-VG 6 exclusief dagbesteding</t>
  </si>
  <si>
    <t>ZZP-VG 7 exclusief dagbesteding</t>
  </si>
  <si>
    <t>H300 Begeleiding</t>
  </si>
  <si>
    <t>H150 Begeleiding extra</t>
  </si>
  <si>
    <t>H152 Begeleiding speciaal 1 NAH</t>
  </si>
  <si>
    <t>H153 Gespecialiseerde begeleiding (psy)</t>
  </si>
  <si>
    <t>F125 Dagactiviteit (begeleiding) LZA</t>
  </si>
  <si>
    <t>H811 Dagbesteding VG licht</t>
  </si>
  <si>
    <t>H812 Dagbesteding VG midden</t>
  </si>
  <si>
    <t>H813 Dagbesteding VG zwaar</t>
  </si>
  <si>
    <t>H328 Behandeling</t>
  </si>
  <si>
    <t>H329 Behandeling gedragswetenschapper</t>
  </si>
  <si>
    <t>Totaal aantal minuten</t>
  </si>
  <si>
    <t>Tolk gebarentaal / communicatiespecialist 5 minuten</t>
  </si>
  <si>
    <t>Tolk gebarentaal / communicatiespecialist 15 minuten</t>
  </si>
  <si>
    <t>Tolk gebarentaal / communicatiespecialist 45 minuten</t>
  </si>
  <si>
    <t>Tolk gebarentaal / communicatiespecialist 60 minuten</t>
  </si>
  <si>
    <t>Tolk gebarentaal / communicatiespecialist 75 minuten</t>
  </si>
  <si>
    <t>Tolk gebarentaal / communicatiespecialist 90 minuten</t>
  </si>
  <si>
    <t>Tolk gebarentaal / communicatiespecialist 120 minuten</t>
  </si>
  <si>
    <t>Toeslag Spravato</t>
  </si>
  <si>
    <t>Toeslag repetitieve transcraniële magnetische stimulatie</t>
  </si>
  <si>
    <t>Reistijd vanaf 45 minuten - fz</t>
  </si>
  <si>
    <t>Reistijd tot 45 minuten - fz</t>
  </si>
  <si>
    <t>Reistijd vanaf 25 minuten - ggz</t>
  </si>
  <si>
    <t>Reistijd tot 25 minuten - ggz</t>
  </si>
  <si>
    <t>Tolk gebarentaal / communicatiespecialist 30 minuten</t>
  </si>
  <si>
    <t>ggz en fz</t>
  </si>
  <si>
    <t>Oorlogsgerelateerd psychotrauma (op verblijfsdag D)</t>
  </si>
  <si>
    <t>Sglvg+ (bij beveiligingsniveau 2)</t>
  </si>
  <si>
    <t>Extreem vlucht- en beheersgevaarlijk</t>
  </si>
  <si>
    <t>Opslag vaktherapie check</t>
  </si>
  <si>
    <t>Opslag kapitaallasten vaktherapie</t>
  </si>
  <si>
    <t>Hoogspecialistisch ggz (ambulant en klinisch, met contractvoorwaarde)</t>
  </si>
  <si>
    <t>Opslag kapitaallasten dagbesteding</t>
  </si>
  <si>
    <t>Blok_duur</t>
  </si>
  <si>
    <t>Transitieprestatie</t>
  </si>
  <si>
    <t>Macrocorrectiefactor productprijs</t>
  </si>
  <si>
    <t>interpolatie minuutprijs</t>
  </si>
  <si>
    <t>CO0001</t>
  </si>
  <si>
    <t>CO0002</t>
  </si>
  <si>
    <t>CO0003</t>
  </si>
  <si>
    <t>CO0004</t>
  </si>
  <si>
    <t>CO0005</t>
  </si>
  <si>
    <t>CO0006</t>
  </si>
  <si>
    <t>CO0007</t>
  </si>
  <si>
    <t>CO0008</t>
  </si>
  <si>
    <t>CO0009</t>
  </si>
  <si>
    <t>CO0011</t>
  </si>
  <si>
    <t>CO0012</t>
  </si>
  <si>
    <t>CO0013</t>
  </si>
  <si>
    <t>CO0014</t>
  </si>
  <si>
    <t>CO0015</t>
  </si>
  <si>
    <t>CO0016</t>
  </si>
  <si>
    <t>CO0017</t>
  </si>
  <si>
    <t>CO0018</t>
  </si>
  <si>
    <t>CO0019</t>
  </si>
  <si>
    <t>CO0020</t>
  </si>
  <si>
    <t>CO0021</t>
  </si>
  <si>
    <t>CO0022</t>
  </si>
  <si>
    <t>CO0023</t>
  </si>
  <si>
    <t>CO0024</t>
  </si>
  <si>
    <t>CO0025</t>
  </si>
  <si>
    <t>CO0026</t>
  </si>
  <si>
    <t>CO0027</t>
  </si>
  <si>
    <t>CO0028</t>
  </si>
  <si>
    <t>CO0029</t>
  </si>
  <si>
    <t>CO0030</t>
  </si>
  <si>
    <t>CO0031</t>
  </si>
  <si>
    <t>CO0032</t>
  </si>
  <si>
    <t>CO0033</t>
  </si>
  <si>
    <t>CO0034</t>
  </si>
  <si>
    <t>CO0035</t>
  </si>
  <si>
    <t>CO0036</t>
  </si>
  <si>
    <t>CO0037</t>
  </si>
  <si>
    <t>CO0038</t>
  </si>
  <si>
    <t>CO0039</t>
  </si>
  <si>
    <t>CO0040</t>
  </si>
  <si>
    <t>CO0041</t>
  </si>
  <si>
    <t>CO0042</t>
  </si>
  <si>
    <t>CO0043</t>
  </si>
  <si>
    <t>CO0044</t>
  </si>
  <si>
    <t>CO0045</t>
  </si>
  <si>
    <t>CO0046</t>
  </si>
  <si>
    <t>CO0047</t>
  </si>
  <si>
    <t>CO0048</t>
  </si>
  <si>
    <t>CO0049</t>
  </si>
  <si>
    <t>CO0050</t>
  </si>
  <si>
    <t>CO0051</t>
  </si>
  <si>
    <t>CO0052</t>
  </si>
  <si>
    <t>CO0053</t>
  </si>
  <si>
    <t>CO0054</t>
  </si>
  <si>
    <t>CO0055</t>
  </si>
  <si>
    <t>CO0056</t>
  </si>
  <si>
    <t>CO0057</t>
  </si>
  <si>
    <t>CO0058</t>
  </si>
  <si>
    <t>CO0059</t>
  </si>
  <si>
    <t>CO0060</t>
  </si>
  <si>
    <t>CO0061</t>
  </si>
  <si>
    <t>CO0062</t>
  </si>
  <si>
    <t>CO0063</t>
  </si>
  <si>
    <t>CO0064</t>
  </si>
  <si>
    <t>CO0065</t>
  </si>
  <si>
    <t>CO0066</t>
  </si>
  <si>
    <t>CO0067</t>
  </si>
  <si>
    <t>CO0068</t>
  </si>
  <si>
    <t>CO0069</t>
  </si>
  <si>
    <t>CO0070</t>
  </si>
  <si>
    <t>CO0071</t>
  </si>
  <si>
    <t>CO0072</t>
  </si>
  <si>
    <t>CO0073</t>
  </si>
  <si>
    <t>CO0074</t>
  </si>
  <si>
    <t>CO0076</t>
  </si>
  <si>
    <t>CO0077</t>
  </si>
  <si>
    <t>CO0078</t>
  </si>
  <si>
    <t>CO0079</t>
  </si>
  <si>
    <t>CO0080</t>
  </si>
  <si>
    <t>CO0081</t>
  </si>
  <si>
    <t>CO0082</t>
  </si>
  <si>
    <t>CO0083</t>
  </si>
  <si>
    <t>CO0084</t>
  </si>
  <si>
    <t>CO0085</t>
  </si>
  <si>
    <t>CO0086</t>
  </si>
  <si>
    <t>CO0087</t>
  </si>
  <si>
    <t>CO0088</t>
  </si>
  <si>
    <t>CO0089</t>
  </si>
  <si>
    <t>CO0090</t>
  </si>
  <si>
    <t>CO0091</t>
  </si>
  <si>
    <t>CO0092</t>
  </si>
  <si>
    <t>CO0093</t>
  </si>
  <si>
    <t>CO0094</t>
  </si>
  <si>
    <t>CO0095</t>
  </si>
  <si>
    <t>CO0096</t>
  </si>
  <si>
    <t>CO0097</t>
  </si>
  <si>
    <t>CO0098</t>
  </si>
  <si>
    <t>CO0099</t>
  </si>
  <si>
    <t>CO0100</t>
  </si>
  <si>
    <t>CO0101</t>
  </si>
  <si>
    <t>CO0102</t>
  </si>
  <si>
    <t>CO0103</t>
  </si>
  <si>
    <t>CO0104</t>
  </si>
  <si>
    <t>CO0105</t>
  </si>
  <si>
    <t>CO0106</t>
  </si>
  <si>
    <t>CO0107</t>
  </si>
  <si>
    <t>CO0108</t>
  </si>
  <si>
    <t>CO0109</t>
  </si>
  <si>
    <t>CO0110</t>
  </si>
  <si>
    <t>CO0111</t>
  </si>
  <si>
    <t>CO0112</t>
  </si>
  <si>
    <t>CO0113</t>
  </si>
  <si>
    <t>CO0114</t>
  </si>
  <si>
    <t>CO0115</t>
  </si>
  <si>
    <t>CO0116</t>
  </si>
  <si>
    <t>CO0117</t>
  </si>
  <si>
    <t>CO0118</t>
  </si>
  <si>
    <t>CO0119</t>
  </si>
  <si>
    <t>CO0120</t>
  </si>
  <si>
    <t>CO0121</t>
  </si>
  <si>
    <t>CO0122</t>
  </si>
  <si>
    <t>CO0123</t>
  </si>
  <si>
    <t>CO0124</t>
  </si>
  <si>
    <t>CO0125</t>
  </si>
  <si>
    <t>CO0126</t>
  </si>
  <si>
    <t>CO0127</t>
  </si>
  <si>
    <t>CO0128</t>
  </si>
  <si>
    <t>CO0129</t>
  </si>
  <si>
    <t>CO0130</t>
  </si>
  <si>
    <t>CO0131</t>
  </si>
  <si>
    <t>CO0132</t>
  </si>
  <si>
    <t>CO0133</t>
  </si>
  <si>
    <t>CO0134</t>
  </si>
  <si>
    <t>CO0135</t>
  </si>
  <si>
    <t>CO0136</t>
  </si>
  <si>
    <t>CO0137</t>
  </si>
  <si>
    <t>CO0138</t>
  </si>
  <si>
    <t>CO0139</t>
  </si>
  <si>
    <t>CO0141</t>
  </si>
  <si>
    <t>CO0142</t>
  </si>
  <si>
    <t>CO0143</t>
  </si>
  <si>
    <t>CO0144</t>
  </si>
  <si>
    <t>CO0145</t>
  </si>
  <si>
    <t>CO0146</t>
  </si>
  <si>
    <t>CO0147</t>
  </si>
  <si>
    <t>CO0148</t>
  </si>
  <si>
    <t>CO0149</t>
  </si>
  <si>
    <t>CO0150</t>
  </si>
  <si>
    <t>CO0151</t>
  </si>
  <si>
    <t>CO0152</t>
  </si>
  <si>
    <t>CO0153</t>
  </si>
  <si>
    <t>CO0154</t>
  </si>
  <si>
    <t>CO0155</t>
  </si>
  <si>
    <t>CO0156</t>
  </si>
  <si>
    <t>CO0157</t>
  </si>
  <si>
    <t>CO0158</t>
  </si>
  <si>
    <t>CO0159</t>
  </si>
  <si>
    <t>CO0160</t>
  </si>
  <si>
    <t>CO0161</t>
  </si>
  <si>
    <t>CO0162</t>
  </si>
  <si>
    <t>CO0163</t>
  </si>
  <si>
    <t>CO0164</t>
  </si>
  <si>
    <t>CO0165</t>
  </si>
  <si>
    <t>CO0166</t>
  </si>
  <si>
    <t>CO0167</t>
  </si>
  <si>
    <t>CO0168</t>
  </si>
  <si>
    <t>CO0169</t>
  </si>
  <si>
    <t>CO0170</t>
  </si>
  <si>
    <t>CO0171</t>
  </si>
  <si>
    <t>CO0172</t>
  </si>
  <si>
    <t>CO0173</t>
  </si>
  <si>
    <t>CO0174</t>
  </si>
  <si>
    <t>CO0175</t>
  </si>
  <si>
    <t>CO0176</t>
  </si>
  <si>
    <t>CO0177</t>
  </si>
  <si>
    <t>CO0178</t>
  </si>
  <si>
    <t>CO0179</t>
  </si>
  <si>
    <t>CO0180</t>
  </si>
  <si>
    <t>CO0181</t>
  </si>
  <si>
    <t>CO0182</t>
  </si>
  <si>
    <t>CO0183</t>
  </si>
  <si>
    <t>CO0184</t>
  </si>
  <si>
    <t>CO0185</t>
  </si>
  <si>
    <t>CO0186</t>
  </si>
  <si>
    <t>CO0187</t>
  </si>
  <si>
    <t>CO0188</t>
  </si>
  <si>
    <t>CO0189</t>
  </si>
  <si>
    <t>CO0190</t>
  </si>
  <si>
    <t>CO0191</t>
  </si>
  <si>
    <t>CO0192</t>
  </si>
  <si>
    <t>CO0193</t>
  </si>
  <si>
    <t>CO0194</t>
  </si>
  <si>
    <t>CO0195</t>
  </si>
  <si>
    <t>CO0196</t>
  </si>
  <si>
    <t>CO0197</t>
  </si>
  <si>
    <t>CO0198</t>
  </si>
  <si>
    <t>CO0199</t>
  </si>
  <si>
    <t>CO0200</t>
  </si>
  <si>
    <t>CO0201</t>
  </si>
  <si>
    <t>CO0202</t>
  </si>
  <si>
    <t>CO0203</t>
  </si>
  <si>
    <t>CO0204</t>
  </si>
  <si>
    <t>CO0206</t>
  </si>
  <si>
    <t>CO0207</t>
  </si>
  <si>
    <t>CO0208</t>
  </si>
  <si>
    <t>CO0209</t>
  </si>
  <si>
    <t>CO0210</t>
  </si>
  <si>
    <t>CO0211</t>
  </si>
  <si>
    <t>CO0212</t>
  </si>
  <si>
    <t>CO0213</t>
  </si>
  <si>
    <t>CO0214</t>
  </si>
  <si>
    <t>CO0215</t>
  </si>
  <si>
    <t>CO0216</t>
  </si>
  <si>
    <t>CO0217</t>
  </si>
  <si>
    <t>CO0218</t>
  </si>
  <si>
    <t>CO0219</t>
  </si>
  <si>
    <t>CO0220</t>
  </si>
  <si>
    <t>CO0221</t>
  </si>
  <si>
    <t>CO0222</t>
  </si>
  <si>
    <t>CO0223</t>
  </si>
  <si>
    <t>CO0224</t>
  </si>
  <si>
    <t>CO0225</t>
  </si>
  <si>
    <t>CO0226</t>
  </si>
  <si>
    <t>CO0227</t>
  </si>
  <si>
    <t>CO0228</t>
  </si>
  <si>
    <t>CO0229</t>
  </si>
  <si>
    <t>CO0230</t>
  </si>
  <si>
    <t>CO0231</t>
  </si>
  <si>
    <t>CO0232</t>
  </si>
  <si>
    <t>CO0233</t>
  </si>
  <si>
    <t>CO0234</t>
  </si>
  <si>
    <t>CO0235</t>
  </si>
  <si>
    <t>CO0236</t>
  </si>
  <si>
    <t>CO0237</t>
  </si>
  <si>
    <t>CO0238</t>
  </si>
  <si>
    <t>CO0239</t>
  </si>
  <si>
    <t>CO0240</t>
  </si>
  <si>
    <t>CO0241</t>
  </si>
  <si>
    <t>CO0242</t>
  </si>
  <si>
    <t>CO0243</t>
  </si>
  <si>
    <t>CO0244</t>
  </si>
  <si>
    <t>CO0245</t>
  </si>
  <si>
    <t>CO0246</t>
  </si>
  <si>
    <t>CO0247</t>
  </si>
  <si>
    <t>CO0248</t>
  </si>
  <si>
    <t>CO0249</t>
  </si>
  <si>
    <t>CO0250</t>
  </si>
  <si>
    <t>CO0251</t>
  </si>
  <si>
    <t>CO0252</t>
  </si>
  <si>
    <t>CO0253</t>
  </si>
  <si>
    <t>CO0254</t>
  </si>
  <si>
    <t>CO0255</t>
  </si>
  <si>
    <t>CO0256</t>
  </si>
  <si>
    <t>CO0257</t>
  </si>
  <si>
    <t>CO0258</t>
  </si>
  <si>
    <t>CO0259</t>
  </si>
  <si>
    <t>CO0260</t>
  </si>
  <si>
    <t>CO0261</t>
  </si>
  <si>
    <t>CO0262</t>
  </si>
  <si>
    <t>CO0263</t>
  </si>
  <si>
    <t>CO0264</t>
  </si>
  <si>
    <t>CO0265</t>
  </si>
  <si>
    <t>CO0266</t>
  </si>
  <si>
    <t>CO0267</t>
  </si>
  <si>
    <t>CO0268</t>
  </si>
  <si>
    <t>CO0269</t>
  </si>
  <si>
    <t>CO0271</t>
  </si>
  <si>
    <t>CO0272</t>
  </si>
  <si>
    <t>CO0273</t>
  </si>
  <si>
    <t>CO0274</t>
  </si>
  <si>
    <t>CO0275</t>
  </si>
  <si>
    <t>CO0276</t>
  </si>
  <si>
    <t>CO0277</t>
  </si>
  <si>
    <t>CO0278</t>
  </si>
  <si>
    <t>CO0279</t>
  </si>
  <si>
    <t>CO0280</t>
  </si>
  <si>
    <t>CO0281</t>
  </si>
  <si>
    <t>CO0282</t>
  </si>
  <si>
    <t>CO0283</t>
  </si>
  <si>
    <t>CO0284</t>
  </si>
  <si>
    <t>CO0285</t>
  </si>
  <si>
    <t>CO0286</t>
  </si>
  <si>
    <t>CO0287</t>
  </si>
  <si>
    <t>CO0288</t>
  </si>
  <si>
    <t>CO0289</t>
  </si>
  <si>
    <t>CO0290</t>
  </si>
  <si>
    <t>CO0291</t>
  </si>
  <si>
    <t>CO0292</t>
  </si>
  <si>
    <t>CO0293</t>
  </si>
  <si>
    <t>CO0294</t>
  </si>
  <si>
    <t>CO0295</t>
  </si>
  <si>
    <t>CO0296</t>
  </si>
  <si>
    <t>CO0297</t>
  </si>
  <si>
    <t>CO0298</t>
  </si>
  <si>
    <t>CO0299</t>
  </si>
  <si>
    <t>CO0300</t>
  </si>
  <si>
    <t>CO0301</t>
  </si>
  <si>
    <t>CO0302</t>
  </si>
  <si>
    <t>CO0303</t>
  </si>
  <si>
    <t>CO0304</t>
  </si>
  <si>
    <t>CO0305</t>
  </si>
  <si>
    <t>CO0306</t>
  </si>
  <si>
    <t>CO0307</t>
  </si>
  <si>
    <t>CO0308</t>
  </si>
  <si>
    <t>CO0309</t>
  </si>
  <si>
    <t>CO0310</t>
  </si>
  <si>
    <t>CO0311</t>
  </si>
  <si>
    <t>CO0312</t>
  </si>
  <si>
    <t>CO0313</t>
  </si>
  <si>
    <t>CO0314</t>
  </si>
  <si>
    <t>CO0315</t>
  </si>
  <si>
    <t>CO0316</t>
  </si>
  <si>
    <t>CO0317</t>
  </si>
  <si>
    <t>CO0318</t>
  </si>
  <si>
    <t>CO0319</t>
  </si>
  <si>
    <t>CO0320</t>
  </si>
  <si>
    <t>CO0321</t>
  </si>
  <si>
    <t>CO0322</t>
  </si>
  <si>
    <t>CO0323</t>
  </si>
  <si>
    <t>CO0324</t>
  </si>
  <si>
    <t>CO0325</t>
  </si>
  <si>
    <t>CO0326</t>
  </si>
  <si>
    <t>CO0327</t>
  </si>
  <si>
    <t>CO0328</t>
  </si>
  <si>
    <t>CO0329</t>
  </si>
  <si>
    <t>CO0330</t>
  </si>
  <si>
    <t>CO0331</t>
  </si>
  <si>
    <t>CO0332</t>
  </si>
  <si>
    <t>CO0333</t>
  </si>
  <si>
    <t>CO0334</t>
  </si>
  <si>
    <t>CO0336</t>
  </si>
  <si>
    <t>CO0337</t>
  </si>
  <si>
    <t>CO0338</t>
  </si>
  <si>
    <t>CO0339</t>
  </si>
  <si>
    <t>CO0340</t>
  </si>
  <si>
    <t>CO0341</t>
  </si>
  <si>
    <t>CO0342</t>
  </si>
  <si>
    <t>CO0343</t>
  </si>
  <si>
    <t>CO0344</t>
  </si>
  <si>
    <t>CO0345</t>
  </si>
  <si>
    <t>CO0346</t>
  </si>
  <si>
    <t>CO0347</t>
  </si>
  <si>
    <t>CO0348</t>
  </si>
  <si>
    <t>CO0349</t>
  </si>
  <si>
    <t>CO0350</t>
  </si>
  <si>
    <t>CO0351</t>
  </si>
  <si>
    <t>CO0352</t>
  </si>
  <si>
    <t>CO0353</t>
  </si>
  <si>
    <t>CO0354</t>
  </si>
  <si>
    <t>CO0355</t>
  </si>
  <si>
    <t>CO0356</t>
  </si>
  <si>
    <t>CO0357</t>
  </si>
  <si>
    <t>CO0358</t>
  </si>
  <si>
    <t>CO0359</t>
  </si>
  <si>
    <t>CO0360</t>
  </si>
  <si>
    <t>CO0361</t>
  </si>
  <si>
    <t>CO0362</t>
  </si>
  <si>
    <t>CO0363</t>
  </si>
  <si>
    <t>CO0364</t>
  </si>
  <si>
    <t>CO0365</t>
  </si>
  <si>
    <t>CO0366</t>
  </si>
  <si>
    <t>CO0367</t>
  </si>
  <si>
    <t>CO0368</t>
  </si>
  <si>
    <t>CO0369</t>
  </si>
  <si>
    <t>CO0370</t>
  </si>
  <si>
    <t>CO0371</t>
  </si>
  <si>
    <t>CO0372</t>
  </si>
  <si>
    <t>CO0373</t>
  </si>
  <si>
    <t>CO0374</t>
  </si>
  <si>
    <t>CO0375</t>
  </si>
  <si>
    <t>CO0376</t>
  </si>
  <si>
    <t>CO0377</t>
  </si>
  <si>
    <t>CO0378</t>
  </si>
  <si>
    <t>CO0379</t>
  </si>
  <si>
    <t>CO0380</t>
  </si>
  <si>
    <t>CO0381</t>
  </si>
  <si>
    <t>CO0382</t>
  </si>
  <si>
    <t>CO0383</t>
  </si>
  <si>
    <t>CO0384</t>
  </si>
  <si>
    <t>CO0385</t>
  </si>
  <si>
    <t>CO0386</t>
  </si>
  <si>
    <t>CO0387</t>
  </si>
  <si>
    <t>CO0388</t>
  </si>
  <si>
    <t>CO0389</t>
  </si>
  <si>
    <t>CO0390</t>
  </si>
  <si>
    <t>CO0391</t>
  </si>
  <si>
    <t>CO0392</t>
  </si>
  <si>
    <t>CO0393</t>
  </si>
  <si>
    <t>CO0394</t>
  </si>
  <si>
    <t>CO0395</t>
  </si>
  <si>
    <t>CO0396</t>
  </si>
  <si>
    <t>CO0397</t>
  </si>
  <si>
    <t>CO0398</t>
  </si>
  <si>
    <t>CO0399</t>
  </si>
  <si>
    <t>CO0401</t>
  </si>
  <si>
    <t>CO0402</t>
  </si>
  <si>
    <t>CO0403</t>
  </si>
  <si>
    <t>CO0404</t>
  </si>
  <si>
    <t>CO0405</t>
  </si>
  <si>
    <t>CO0406</t>
  </si>
  <si>
    <t>CO0407</t>
  </si>
  <si>
    <t>CO0408</t>
  </si>
  <si>
    <t>CO0409</t>
  </si>
  <si>
    <t>CO0410</t>
  </si>
  <si>
    <t>CO0411</t>
  </si>
  <si>
    <t>CO0412</t>
  </si>
  <si>
    <t>CO0413</t>
  </si>
  <si>
    <t>CO0414</t>
  </si>
  <si>
    <t>CO0415</t>
  </si>
  <si>
    <t>CO0416</t>
  </si>
  <si>
    <t>CO0417</t>
  </si>
  <si>
    <t>CO0418</t>
  </si>
  <si>
    <t>CO0419</t>
  </si>
  <si>
    <t>CO0420</t>
  </si>
  <si>
    <t>CO0421</t>
  </si>
  <si>
    <t>CO0422</t>
  </si>
  <si>
    <t>CO0423</t>
  </si>
  <si>
    <t>CO0424</t>
  </si>
  <si>
    <t>CO0425</t>
  </si>
  <si>
    <t>CO0426</t>
  </si>
  <si>
    <t>CO0427</t>
  </si>
  <si>
    <t>CO0428</t>
  </si>
  <si>
    <t>CO0429</t>
  </si>
  <si>
    <t>CO0430</t>
  </si>
  <si>
    <t>CO0431</t>
  </si>
  <si>
    <t>CO0432</t>
  </si>
  <si>
    <t>CO0433</t>
  </si>
  <si>
    <t>CO0434</t>
  </si>
  <si>
    <t>CO0435</t>
  </si>
  <si>
    <t>CO0436</t>
  </si>
  <si>
    <t>CO0437</t>
  </si>
  <si>
    <t>CO0438</t>
  </si>
  <si>
    <t>CO0439</t>
  </si>
  <si>
    <t>CO0440</t>
  </si>
  <si>
    <t>CO0441</t>
  </si>
  <si>
    <t>CO0442</t>
  </si>
  <si>
    <t>CO0443</t>
  </si>
  <si>
    <t>CO0444</t>
  </si>
  <si>
    <t>CO0445</t>
  </si>
  <si>
    <t>CO0446</t>
  </si>
  <si>
    <t>CO0447</t>
  </si>
  <si>
    <t>CO0448</t>
  </si>
  <si>
    <t>CO0449</t>
  </si>
  <si>
    <t>CO0450</t>
  </si>
  <si>
    <t>CO0451</t>
  </si>
  <si>
    <t>CO0452</t>
  </si>
  <si>
    <t>CO0453</t>
  </si>
  <si>
    <t>CO0454</t>
  </si>
  <si>
    <t>CO0455</t>
  </si>
  <si>
    <t>CO0456</t>
  </si>
  <si>
    <t>CO0457</t>
  </si>
  <si>
    <t>CO0458</t>
  </si>
  <si>
    <t>CO0459</t>
  </si>
  <si>
    <t>CO0460</t>
  </si>
  <si>
    <t>CO0461</t>
  </si>
  <si>
    <t>CO0462</t>
  </si>
  <si>
    <t>CO0463</t>
  </si>
  <si>
    <t>CO0464</t>
  </si>
  <si>
    <t>CO0466</t>
  </si>
  <si>
    <t>CO0467</t>
  </si>
  <si>
    <t>CO0468</t>
  </si>
  <si>
    <t>CO0469</t>
  </si>
  <si>
    <t>CO0470</t>
  </si>
  <si>
    <t>CO0471</t>
  </si>
  <si>
    <t>CO0472</t>
  </si>
  <si>
    <t>CO0473</t>
  </si>
  <si>
    <t>CO0474</t>
  </si>
  <si>
    <t>CO0475</t>
  </si>
  <si>
    <t>CO0476</t>
  </si>
  <si>
    <t>CO0477</t>
  </si>
  <si>
    <t>CO0478</t>
  </si>
  <si>
    <t>CO0479</t>
  </si>
  <si>
    <t>CO0480</t>
  </si>
  <si>
    <t>CO0481</t>
  </si>
  <si>
    <t>CO0482</t>
  </si>
  <si>
    <t>CO0483</t>
  </si>
  <si>
    <t>CO0484</t>
  </si>
  <si>
    <t>CO0485</t>
  </si>
  <si>
    <t>CO0486</t>
  </si>
  <si>
    <t>CO0487</t>
  </si>
  <si>
    <t>CO0488</t>
  </si>
  <si>
    <t>CO0489</t>
  </si>
  <si>
    <t>CO0490</t>
  </si>
  <si>
    <t>CO0491</t>
  </si>
  <si>
    <t>CO0492</t>
  </si>
  <si>
    <t>CO0493</t>
  </si>
  <si>
    <t>CO0494</t>
  </si>
  <si>
    <t>CO0495</t>
  </si>
  <si>
    <t>CO0496</t>
  </si>
  <si>
    <t>CO0497</t>
  </si>
  <si>
    <t>CO0498</t>
  </si>
  <si>
    <t>CO0499</t>
  </si>
  <si>
    <t>CO0500</t>
  </si>
  <si>
    <t>CO0501</t>
  </si>
  <si>
    <t>CO0502</t>
  </si>
  <si>
    <t>CO0503</t>
  </si>
  <si>
    <t>CO0504</t>
  </si>
  <si>
    <t>CO0505</t>
  </si>
  <si>
    <t>CO0506</t>
  </si>
  <si>
    <t>CO0507</t>
  </si>
  <si>
    <t>CO0508</t>
  </si>
  <si>
    <t>CO0509</t>
  </si>
  <si>
    <t>CO0510</t>
  </si>
  <si>
    <t>CO0511</t>
  </si>
  <si>
    <t>CO0512</t>
  </si>
  <si>
    <t>CO0513</t>
  </si>
  <si>
    <t>CO0514</t>
  </si>
  <si>
    <t>CO0515</t>
  </si>
  <si>
    <t>CO0516</t>
  </si>
  <si>
    <t>CO0517</t>
  </si>
  <si>
    <t>CO0518</t>
  </si>
  <si>
    <t>CO0519</t>
  </si>
  <si>
    <t>CO0520</t>
  </si>
  <si>
    <t>CO0521</t>
  </si>
  <si>
    <t>CO0522</t>
  </si>
  <si>
    <t>CO0523</t>
  </si>
  <si>
    <t>CO0524</t>
  </si>
  <si>
    <t>CO0525</t>
  </si>
  <si>
    <t>CO0526</t>
  </si>
  <si>
    <t>CO0527</t>
  </si>
  <si>
    <t>CO0528</t>
  </si>
  <si>
    <t>CO0529</t>
  </si>
  <si>
    <t>CO0531</t>
  </si>
  <si>
    <t>CO0532</t>
  </si>
  <si>
    <t>CO0533</t>
  </si>
  <si>
    <t>CO0534</t>
  </si>
  <si>
    <t>CO0535</t>
  </si>
  <si>
    <t>CO0536</t>
  </si>
  <si>
    <t>CO0537</t>
  </si>
  <si>
    <t>CO0538</t>
  </si>
  <si>
    <t>CO0539</t>
  </si>
  <si>
    <t>CO0540</t>
  </si>
  <si>
    <t>CO0541</t>
  </si>
  <si>
    <t>CO0542</t>
  </si>
  <si>
    <t>CO0543</t>
  </si>
  <si>
    <t>CO0544</t>
  </si>
  <si>
    <t>CO0545</t>
  </si>
  <si>
    <t>CO0546</t>
  </si>
  <si>
    <t>CO0547</t>
  </si>
  <si>
    <t>CO0548</t>
  </si>
  <si>
    <t>CO0549</t>
  </si>
  <si>
    <t>CO0550</t>
  </si>
  <si>
    <t>CO0551</t>
  </si>
  <si>
    <t>CO0552</t>
  </si>
  <si>
    <t>CO0553</t>
  </si>
  <si>
    <t>CO0554</t>
  </si>
  <si>
    <t>CO0555</t>
  </si>
  <si>
    <t>CO0556</t>
  </si>
  <si>
    <t>CO0557</t>
  </si>
  <si>
    <t>CO0558</t>
  </si>
  <si>
    <t>CO0559</t>
  </si>
  <si>
    <t>CO0560</t>
  </si>
  <si>
    <t>CO0561</t>
  </si>
  <si>
    <t>CO0562</t>
  </si>
  <si>
    <t>CO0563</t>
  </si>
  <si>
    <t>CO0564</t>
  </si>
  <si>
    <t>CO0565</t>
  </si>
  <si>
    <t>CO0566</t>
  </si>
  <si>
    <t>CO0567</t>
  </si>
  <si>
    <t>CO0568</t>
  </si>
  <si>
    <t>CO0569</t>
  </si>
  <si>
    <t>CO0570</t>
  </si>
  <si>
    <t>CO0571</t>
  </si>
  <si>
    <t>CO0572</t>
  </si>
  <si>
    <t>CO0573</t>
  </si>
  <si>
    <t>CO0574</t>
  </si>
  <si>
    <t>CO0575</t>
  </si>
  <si>
    <t>CO0576</t>
  </si>
  <si>
    <t>CO0577</t>
  </si>
  <si>
    <t>CO0578</t>
  </si>
  <si>
    <t>CO0579</t>
  </si>
  <si>
    <t>CO0580</t>
  </si>
  <si>
    <t>CO0581</t>
  </si>
  <si>
    <t>CO0582</t>
  </si>
  <si>
    <t>CO0583</t>
  </si>
  <si>
    <t>CO0584</t>
  </si>
  <si>
    <t>CO0585</t>
  </si>
  <si>
    <t>CO0586</t>
  </si>
  <si>
    <t>CO0587</t>
  </si>
  <si>
    <t>CO0588</t>
  </si>
  <si>
    <t>CO0589</t>
  </si>
  <si>
    <t>CO0590</t>
  </si>
  <si>
    <t>CO0591</t>
  </si>
  <si>
    <t>CO0592</t>
  </si>
  <si>
    <t>CO0593</t>
  </si>
  <si>
    <t>CO0594</t>
  </si>
  <si>
    <t>CO0596</t>
  </si>
  <si>
    <t>CO0597</t>
  </si>
  <si>
    <t>CO0598</t>
  </si>
  <si>
    <t>CO0599</t>
  </si>
  <si>
    <t>CO0600</t>
  </si>
  <si>
    <t>CO0601</t>
  </si>
  <si>
    <t>CO0602</t>
  </si>
  <si>
    <t>CO0603</t>
  </si>
  <si>
    <t>CO0604</t>
  </si>
  <si>
    <t>CO0605</t>
  </si>
  <si>
    <t>CO0606</t>
  </si>
  <si>
    <t>CO0607</t>
  </si>
  <si>
    <t>CO0608</t>
  </si>
  <si>
    <t>CO0609</t>
  </si>
  <si>
    <t>CO0610</t>
  </si>
  <si>
    <t>CO0611</t>
  </si>
  <si>
    <t>CO0612</t>
  </si>
  <si>
    <t>CO0613</t>
  </si>
  <si>
    <t>CO0614</t>
  </si>
  <si>
    <t>CO0615</t>
  </si>
  <si>
    <t>CO0616</t>
  </si>
  <si>
    <t>CO0617</t>
  </si>
  <si>
    <t>CO0618</t>
  </si>
  <si>
    <t>CO0619</t>
  </si>
  <si>
    <t>CO0620</t>
  </si>
  <si>
    <t>CO0621</t>
  </si>
  <si>
    <t>CO0622</t>
  </si>
  <si>
    <t>CO0623</t>
  </si>
  <si>
    <t>CO0624</t>
  </si>
  <si>
    <t>CO0625</t>
  </si>
  <si>
    <t>CO0626</t>
  </si>
  <si>
    <t>CO0627</t>
  </si>
  <si>
    <t>CO0628</t>
  </si>
  <si>
    <t>CO0629</t>
  </si>
  <si>
    <t>CO0630</t>
  </si>
  <si>
    <t>CO0631</t>
  </si>
  <si>
    <t>CO0632</t>
  </si>
  <si>
    <t>CO0633</t>
  </si>
  <si>
    <t>CO0634</t>
  </si>
  <si>
    <t>CO0635</t>
  </si>
  <si>
    <t>CO0636</t>
  </si>
  <si>
    <t>CO0637</t>
  </si>
  <si>
    <t>CO0638</t>
  </si>
  <si>
    <t>CO0639</t>
  </si>
  <si>
    <t>CO0640</t>
  </si>
  <si>
    <t>CO0641</t>
  </si>
  <si>
    <t>CO0642</t>
  </si>
  <si>
    <t>CO0643</t>
  </si>
  <si>
    <t>CO0644</t>
  </si>
  <si>
    <t>CO0645</t>
  </si>
  <si>
    <t>CO0646</t>
  </si>
  <si>
    <t>CO0647</t>
  </si>
  <si>
    <t>CO0648</t>
  </si>
  <si>
    <t>CO0649</t>
  </si>
  <si>
    <t>CO0650</t>
  </si>
  <si>
    <t>CO0651</t>
  </si>
  <si>
    <t>CO0652</t>
  </si>
  <si>
    <t>CO0653</t>
  </si>
  <si>
    <t>CO0654</t>
  </si>
  <si>
    <t>CO0655</t>
  </si>
  <si>
    <t>CO0656</t>
  </si>
  <si>
    <t>CO0657</t>
  </si>
  <si>
    <t>CO0658</t>
  </si>
  <si>
    <t>CO0659</t>
  </si>
  <si>
    <t>CO0661</t>
  </si>
  <si>
    <t>CO0662</t>
  </si>
  <si>
    <t>CO0663</t>
  </si>
  <si>
    <t>CO0664</t>
  </si>
  <si>
    <t>CO0665</t>
  </si>
  <si>
    <t>CO0666</t>
  </si>
  <si>
    <t>CO0667</t>
  </si>
  <si>
    <t>CO0668</t>
  </si>
  <si>
    <t>CO0669</t>
  </si>
  <si>
    <t>CO0670</t>
  </si>
  <si>
    <t>CO0671</t>
  </si>
  <si>
    <t>CO0672</t>
  </si>
  <si>
    <t>CO0673</t>
  </si>
  <si>
    <t>CO0674</t>
  </si>
  <si>
    <t>CO0675</t>
  </si>
  <si>
    <t>CO0676</t>
  </si>
  <si>
    <t>CO0677</t>
  </si>
  <si>
    <t>CO0678</t>
  </si>
  <si>
    <t>CO0679</t>
  </si>
  <si>
    <t>CO0680</t>
  </si>
  <si>
    <t>CO0681</t>
  </si>
  <si>
    <t>CO0682</t>
  </si>
  <si>
    <t>CO0683</t>
  </si>
  <si>
    <t>CO0684</t>
  </si>
  <si>
    <t>CO0685</t>
  </si>
  <si>
    <t>CO0686</t>
  </si>
  <si>
    <t>CO0687</t>
  </si>
  <si>
    <t>CO0688</t>
  </si>
  <si>
    <t>CO0689</t>
  </si>
  <si>
    <t>CO0690</t>
  </si>
  <si>
    <t>CO0691</t>
  </si>
  <si>
    <t>CO0692</t>
  </si>
  <si>
    <t>CO0693</t>
  </si>
  <si>
    <t>CO0694</t>
  </si>
  <si>
    <t>CO0695</t>
  </si>
  <si>
    <t>CO0696</t>
  </si>
  <si>
    <t>CO0697</t>
  </si>
  <si>
    <t>CO0698</t>
  </si>
  <si>
    <t>CO0699</t>
  </si>
  <si>
    <t>CO0700</t>
  </si>
  <si>
    <t>CO0701</t>
  </si>
  <si>
    <t>CO0702</t>
  </si>
  <si>
    <t>CO0703</t>
  </si>
  <si>
    <t>CO0704</t>
  </si>
  <si>
    <t>CO0705</t>
  </si>
  <si>
    <t>CO0706</t>
  </si>
  <si>
    <t>CO0707</t>
  </si>
  <si>
    <t>CO0708</t>
  </si>
  <si>
    <t>CO0709</t>
  </si>
  <si>
    <t>CO0710</t>
  </si>
  <si>
    <t>CO0711</t>
  </si>
  <si>
    <t>CO0712</t>
  </si>
  <si>
    <t>CO0713</t>
  </si>
  <si>
    <t>CO0714</t>
  </si>
  <si>
    <t>CO0715</t>
  </si>
  <si>
    <t>CO0716</t>
  </si>
  <si>
    <t>CO0717</t>
  </si>
  <si>
    <t>CO0718</t>
  </si>
  <si>
    <t>CO0719</t>
  </si>
  <si>
    <t>CO0720</t>
  </si>
  <si>
    <t>CO0721</t>
  </si>
  <si>
    <t>CO0722</t>
  </si>
  <si>
    <t>CO0723</t>
  </si>
  <si>
    <t>CO0724</t>
  </si>
  <si>
    <t>CO0726</t>
  </si>
  <si>
    <t>CO0727</t>
  </si>
  <si>
    <t>CO0728</t>
  </si>
  <si>
    <t>CO0729</t>
  </si>
  <si>
    <t>CO0730</t>
  </si>
  <si>
    <t>CO0731</t>
  </si>
  <si>
    <t>CO0732</t>
  </si>
  <si>
    <t>CO0733</t>
  </si>
  <si>
    <t>CO0734</t>
  </si>
  <si>
    <t>CO0735</t>
  </si>
  <si>
    <t>CO0736</t>
  </si>
  <si>
    <t>CO0737</t>
  </si>
  <si>
    <t>CO0738</t>
  </si>
  <si>
    <t>CO0739</t>
  </si>
  <si>
    <t>CO0740</t>
  </si>
  <si>
    <t>CO0741</t>
  </si>
  <si>
    <t>CO0742</t>
  </si>
  <si>
    <t>CO0743</t>
  </si>
  <si>
    <t>CO0744</t>
  </si>
  <si>
    <t>CO0745</t>
  </si>
  <si>
    <t>CO0746</t>
  </si>
  <si>
    <t>CO0747</t>
  </si>
  <si>
    <t>CO0748</t>
  </si>
  <si>
    <t>CO0749</t>
  </si>
  <si>
    <t>CO0750</t>
  </si>
  <si>
    <t>CO0751</t>
  </si>
  <si>
    <t>CO0752</t>
  </si>
  <si>
    <t>CO0753</t>
  </si>
  <si>
    <t>CO0754</t>
  </si>
  <si>
    <t>CO0755</t>
  </si>
  <si>
    <t>CO0756</t>
  </si>
  <si>
    <t>CO0757</t>
  </si>
  <si>
    <t>CO0758</t>
  </si>
  <si>
    <t>CO0759</t>
  </si>
  <si>
    <t>CO0760</t>
  </si>
  <si>
    <t>CO0761</t>
  </si>
  <si>
    <t>CO0762</t>
  </si>
  <si>
    <t>CO0763</t>
  </si>
  <si>
    <t>CO0764</t>
  </si>
  <si>
    <t>CO0765</t>
  </si>
  <si>
    <t>CO0766</t>
  </si>
  <si>
    <t>CO0767</t>
  </si>
  <si>
    <t>CO0768</t>
  </si>
  <si>
    <t>CO0769</t>
  </si>
  <si>
    <t>CO0770</t>
  </si>
  <si>
    <t>CO0771</t>
  </si>
  <si>
    <t>CO0772</t>
  </si>
  <si>
    <t>CO0773</t>
  </si>
  <si>
    <t>CO0774</t>
  </si>
  <si>
    <t>CO0775</t>
  </si>
  <si>
    <t>CO0776</t>
  </si>
  <si>
    <t>CO0777</t>
  </si>
  <si>
    <t>CO0778</t>
  </si>
  <si>
    <t>CO0779</t>
  </si>
  <si>
    <t>CO0780</t>
  </si>
  <si>
    <t>CO0781</t>
  </si>
  <si>
    <t>CO0782</t>
  </si>
  <si>
    <t>CO0783</t>
  </si>
  <si>
    <t>CO0784</t>
  </si>
  <si>
    <t>CO0785</t>
  </si>
  <si>
    <t>CO0786</t>
  </si>
  <si>
    <t>CO0787</t>
  </si>
  <si>
    <t>CO0788</t>
  </si>
  <si>
    <t>CO0789</t>
  </si>
  <si>
    <t>CO0791</t>
  </si>
  <si>
    <t>CO0792</t>
  </si>
  <si>
    <t>CO0793</t>
  </si>
  <si>
    <t>CO0794</t>
  </si>
  <si>
    <t>CO0795</t>
  </si>
  <si>
    <t>CO0796</t>
  </si>
  <si>
    <t>CO0797</t>
  </si>
  <si>
    <t>CO0798</t>
  </si>
  <si>
    <t>CO0799</t>
  </si>
  <si>
    <t>CO0800</t>
  </si>
  <si>
    <t>CO0801</t>
  </si>
  <si>
    <t>CO0802</t>
  </si>
  <si>
    <t>CO0803</t>
  </si>
  <si>
    <t>CO0804</t>
  </si>
  <si>
    <t>CO0805</t>
  </si>
  <si>
    <t>CO0806</t>
  </si>
  <si>
    <t>CO0807</t>
  </si>
  <si>
    <t>CO0808</t>
  </si>
  <si>
    <t>CO0809</t>
  </si>
  <si>
    <t>CO0810</t>
  </si>
  <si>
    <t>CO0811</t>
  </si>
  <si>
    <t>CO0812</t>
  </si>
  <si>
    <t>CO0813</t>
  </si>
  <si>
    <t>CO0814</t>
  </si>
  <si>
    <t>CO0815</t>
  </si>
  <si>
    <t>CO0816</t>
  </si>
  <si>
    <t>CO0817</t>
  </si>
  <si>
    <t>CO0818</t>
  </si>
  <si>
    <t>CO0819</t>
  </si>
  <si>
    <t>CO0820</t>
  </si>
  <si>
    <t>CO0821</t>
  </si>
  <si>
    <t>CO0822</t>
  </si>
  <si>
    <t>CO0823</t>
  </si>
  <si>
    <t>CO0824</t>
  </si>
  <si>
    <t>CO0825</t>
  </si>
  <si>
    <t>CO0826</t>
  </si>
  <si>
    <t>CO0827</t>
  </si>
  <si>
    <t>CO0828</t>
  </si>
  <si>
    <t>CO0829</t>
  </si>
  <si>
    <t>CO0830</t>
  </si>
  <si>
    <t>CO0831</t>
  </si>
  <si>
    <t>CO0832</t>
  </si>
  <si>
    <t>CO0833</t>
  </si>
  <si>
    <t>CO0834</t>
  </si>
  <si>
    <t>CO0835</t>
  </si>
  <si>
    <t>CO0836</t>
  </si>
  <si>
    <t>CO0837</t>
  </si>
  <si>
    <t>CO0838</t>
  </si>
  <si>
    <t>CO0839</t>
  </si>
  <si>
    <t>CO0840</t>
  </si>
  <si>
    <t>CO0841</t>
  </si>
  <si>
    <t>CO0842</t>
  </si>
  <si>
    <t>CO0843</t>
  </si>
  <si>
    <t>CO0844</t>
  </si>
  <si>
    <t>CO0845</t>
  </si>
  <si>
    <t>CO0846</t>
  </si>
  <si>
    <t>CO0847</t>
  </si>
  <si>
    <t>CO0848</t>
  </si>
  <si>
    <t>CO0849</t>
  </si>
  <si>
    <t>CO0850</t>
  </si>
  <si>
    <t>CO0851</t>
  </si>
  <si>
    <t>CO0852</t>
  </si>
  <si>
    <t>CO0853</t>
  </si>
  <si>
    <t>CO0854</t>
  </si>
  <si>
    <t>CO0856</t>
  </si>
  <si>
    <t>CO0857</t>
  </si>
  <si>
    <t>CO0858</t>
  </si>
  <si>
    <t>CO0859</t>
  </si>
  <si>
    <t>CO0860</t>
  </si>
  <si>
    <t>CO0861</t>
  </si>
  <si>
    <t>CO0862</t>
  </si>
  <si>
    <t>CO0863</t>
  </si>
  <si>
    <t>CO0864</t>
  </si>
  <si>
    <t>CO0865</t>
  </si>
  <si>
    <t>CO0866</t>
  </si>
  <si>
    <t>CO0867</t>
  </si>
  <si>
    <t>CO0868</t>
  </si>
  <si>
    <t>CO0869</t>
  </si>
  <si>
    <t>CO0870</t>
  </si>
  <si>
    <t>CO0871</t>
  </si>
  <si>
    <t>CO0872</t>
  </si>
  <si>
    <t>CO0873</t>
  </si>
  <si>
    <t>CO0874</t>
  </si>
  <si>
    <t>CO0875</t>
  </si>
  <si>
    <t>CO0876</t>
  </si>
  <si>
    <t>CO0877</t>
  </si>
  <si>
    <t>CO0878</t>
  </si>
  <si>
    <t>CO0879</t>
  </si>
  <si>
    <t>CO0880</t>
  </si>
  <si>
    <t>CO0881</t>
  </si>
  <si>
    <t>CO0882</t>
  </si>
  <si>
    <t>CO0883</t>
  </si>
  <si>
    <t>CO0884</t>
  </si>
  <si>
    <t>CO0885</t>
  </si>
  <si>
    <t>CO0886</t>
  </si>
  <si>
    <t>CO0887</t>
  </si>
  <si>
    <t>CO0888</t>
  </si>
  <si>
    <t>CO0889</t>
  </si>
  <si>
    <t>CO0890</t>
  </si>
  <si>
    <t>CO0891</t>
  </si>
  <si>
    <t>CO0892</t>
  </si>
  <si>
    <t>CO0893</t>
  </si>
  <si>
    <t>CO0894</t>
  </si>
  <si>
    <t>CO0895</t>
  </si>
  <si>
    <t>CO0896</t>
  </si>
  <si>
    <t>CO0897</t>
  </si>
  <si>
    <t>CO0898</t>
  </si>
  <si>
    <t>CO0899</t>
  </si>
  <si>
    <t>CO0900</t>
  </si>
  <si>
    <t>CO0901</t>
  </si>
  <si>
    <t>CO0902</t>
  </si>
  <si>
    <t>CO0903</t>
  </si>
  <si>
    <t>CO0904</t>
  </si>
  <si>
    <t>CO0905</t>
  </si>
  <si>
    <t>CO0906</t>
  </si>
  <si>
    <t>CO0907</t>
  </si>
  <si>
    <t>CO0908</t>
  </si>
  <si>
    <t>CO0909</t>
  </si>
  <si>
    <t>CO0910</t>
  </si>
  <si>
    <t>CO0911</t>
  </si>
  <si>
    <t>CO0912</t>
  </si>
  <si>
    <t>CO0913</t>
  </si>
  <si>
    <t>CO0914</t>
  </si>
  <si>
    <t>CO0915</t>
  </si>
  <si>
    <t>CO0916</t>
  </si>
  <si>
    <t>CO0917</t>
  </si>
  <si>
    <t>CO0918</t>
  </si>
  <si>
    <t>CO0919</t>
  </si>
  <si>
    <t>CO0921</t>
  </si>
  <si>
    <t>CO0922</t>
  </si>
  <si>
    <t>CO0923</t>
  </si>
  <si>
    <t>CO0924</t>
  </si>
  <si>
    <t>CO0925</t>
  </si>
  <si>
    <t>CO0926</t>
  </si>
  <si>
    <t>CO0927</t>
  </si>
  <si>
    <t>CO0928</t>
  </si>
  <si>
    <t>CO0929</t>
  </si>
  <si>
    <t>CO0930</t>
  </si>
  <si>
    <t>CO0931</t>
  </si>
  <si>
    <t>CO0932</t>
  </si>
  <si>
    <t>CO0933</t>
  </si>
  <si>
    <t>CO0934</t>
  </si>
  <si>
    <t>CO0935</t>
  </si>
  <si>
    <t>CO0936</t>
  </si>
  <si>
    <t>CO0937</t>
  </si>
  <si>
    <t>CO0938</t>
  </si>
  <si>
    <t>CO0939</t>
  </si>
  <si>
    <t>CO0940</t>
  </si>
  <si>
    <t>CO0941</t>
  </si>
  <si>
    <t>CO0942</t>
  </si>
  <si>
    <t>CO0943</t>
  </si>
  <si>
    <t>CO0944</t>
  </si>
  <si>
    <t>CO0945</t>
  </si>
  <si>
    <t>CO0946</t>
  </si>
  <si>
    <t>CO0947</t>
  </si>
  <si>
    <t>CO0948</t>
  </si>
  <si>
    <t>CO0949</t>
  </si>
  <si>
    <t>CO0950</t>
  </si>
  <si>
    <t>CO0951</t>
  </si>
  <si>
    <t>CO0952</t>
  </si>
  <si>
    <t>CO0953</t>
  </si>
  <si>
    <t>CO0954</t>
  </si>
  <si>
    <t>CO0955</t>
  </si>
  <si>
    <t>CO0956</t>
  </si>
  <si>
    <t>CO0957</t>
  </si>
  <si>
    <t>CO0958</t>
  </si>
  <si>
    <t>CO0959</t>
  </si>
  <si>
    <t>CO0960</t>
  </si>
  <si>
    <t>CO0961</t>
  </si>
  <si>
    <t>CO0962</t>
  </si>
  <si>
    <t>CO0963</t>
  </si>
  <si>
    <t>CO0964</t>
  </si>
  <si>
    <t>CO0965</t>
  </si>
  <si>
    <t>CO0966</t>
  </si>
  <si>
    <t>CO0967</t>
  </si>
  <si>
    <t>CO0968</t>
  </si>
  <si>
    <t>CO0969</t>
  </si>
  <si>
    <t>CO0970</t>
  </si>
  <si>
    <t>CO0971</t>
  </si>
  <si>
    <t>CO0972</t>
  </si>
  <si>
    <t>CO0973</t>
  </si>
  <si>
    <t>CO0974</t>
  </si>
  <si>
    <t>CO0975</t>
  </si>
  <si>
    <t>CO0976</t>
  </si>
  <si>
    <t>CO0977</t>
  </si>
  <si>
    <t>CO0978</t>
  </si>
  <si>
    <t>CO0979</t>
  </si>
  <si>
    <t>CO0980</t>
  </si>
  <si>
    <t>CO0981</t>
  </si>
  <si>
    <t>CO0982</t>
  </si>
  <si>
    <t>CO0983</t>
  </si>
  <si>
    <t>CO0984</t>
  </si>
  <si>
    <t>CO0986</t>
  </si>
  <si>
    <t>CO0987</t>
  </si>
  <si>
    <t>CO0988</t>
  </si>
  <si>
    <t>CO0989</t>
  </si>
  <si>
    <t>CO0990</t>
  </si>
  <si>
    <t>CO0991</t>
  </si>
  <si>
    <t>CO0992</t>
  </si>
  <si>
    <t>CO0993</t>
  </si>
  <si>
    <t>CO0994</t>
  </si>
  <si>
    <t>CO0995</t>
  </si>
  <si>
    <t>CO0996</t>
  </si>
  <si>
    <t>CO0997</t>
  </si>
  <si>
    <t>CO0998</t>
  </si>
  <si>
    <t>CO0999</t>
  </si>
  <si>
    <t>CO1000</t>
  </si>
  <si>
    <t>CO1001</t>
  </si>
  <si>
    <t>CO1002</t>
  </si>
  <si>
    <t>CO1003</t>
  </si>
  <si>
    <t>CO1004</t>
  </si>
  <si>
    <t>CO1005</t>
  </si>
  <si>
    <t>CO1006</t>
  </si>
  <si>
    <t>CO1007</t>
  </si>
  <si>
    <t>CO1008</t>
  </si>
  <si>
    <t>CO1009</t>
  </si>
  <si>
    <t>CO1010</t>
  </si>
  <si>
    <t>CO1011</t>
  </si>
  <si>
    <t>CO1012</t>
  </si>
  <si>
    <t>CO1013</t>
  </si>
  <si>
    <t>CO1014</t>
  </si>
  <si>
    <t>CO1015</t>
  </si>
  <si>
    <t>CO1016</t>
  </si>
  <si>
    <t>CO1017</t>
  </si>
  <si>
    <t>CO1018</t>
  </si>
  <si>
    <t>CO1019</t>
  </si>
  <si>
    <t>CO1020</t>
  </si>
  <si>
    <t>CO1021</t>
  </si>
  <si>
    <t>CO1022</t>
  </si>
  <si>
    <t>CO1023</t>
  </si>
  <si>
    <t>CO1024</t>
  </si>
  <si>
    <t>CO1025</t>
  </si>
  <si>
    <t>CO1026</t>
  </si>
  <si>
    <t>CO1027</t>
  </si>
  <si>
    <t>CO1028</t>
  </si>
  <si>
    <t>CO1029</t>
  </si>
  <si>
    <t>CO1030</t>
  </si>
  <si>
    <t>CO1031</t>
  </si>
  <si>
    <t>CO1032</t>
  </si>
  <si>
    <t>CO1033</t>
  </si>
  <si>
    <t>CO1034</t>
  </si>
  <si>
    <t>CO1035</t>
  </si>
  <si>
    <t>CO1036</t>
  </si>
  <si>
    <t>CO1037</t>
  </si>
  <si>
    <t>CO1038</t>
  </si>
  <si>
    <t>CO1039</t>
  </si>
  <si>
    <t>CO1040</t>
  </si>
  <si>
    <t>VD0001</t>
  </si>
  <si>
    <t>VD0002</t>
  </si>
  <si>
    <t>VD0003</t>
  </si>
  <si>
    <t>VD0004</t>
  </si>
  <si>
    <t>VD0005</t>
  </si>
  <si>
    <t>VD0006</t>
  </si>
  <si>
    <t>VD0007</t>
  </si>
  <si>
    <t>VD0008</t>
  </si>
  <si>
    <t>VD0009</t>
  </si>
  <si>
    <t>VD0010</t>
  </si>
  <si>
    <t>VD0011</t>
  </si>
  <si>
    <t>VD0012</t>
  </si>
  <si>
    <t>VD0013</t>
  </si>
  <si>
    <t>VD0014</t>
  </si>
  <si>
    <t>VD0015</t>
  </si>
  <si>
    <t>VD0016</t>
  </si>
  <si>
    <t>VD0017</t>
  </si>
  <si>
    <t>VD0018</t>
  </si>
  <si>
    <t>VD0019</t>
  </si>
  <si>
    <t>VD0020</t>
  </si>
  <si>
    <t>VD0021</t>
  </si>
  <si>
    <t>VD0022</t>
  </si>
  <si>
    <t>VD0023</t>
  </si>
  <si>
    <t>VD0024</t>
  </si>
  <si>
    <t>VD0025</t>
  </si>
  <si>
    <t>VD0026</t>
  </si>
  <si>
    <t>VD0027</t>
  </si>
  <si>
    <t>VD0028</t>
  </si>
  <si>
    <t>VD0029</t>
  </si>
  <si>
    <t>VD0030</t>
  </si>
  <si>
    <t>VD0031</t>
  </si>
  <si>
    <t>VD0032</t>
  </si>
  <si>
    <t>VD0033</t>
  </si>
  <si>
    <t>VD0034</t>
  </si>
  <si>
    <t>VD0035</t>
  </si>
  <si>
    <t>VD0036</t>
  </si>
  <si>
    <t>VD0037</t>
  </si>
  <si>
    <t>VD0038</t>
  </si>
  <si>
    <t>VD0039</t>
  </si>
  <si>
    <t>VD0040</t>
  </si>
  <si>
    <t>VD0041</t>
  </si>
  <si>
    <t>VD0042</t>
  </si>
  <si>
    <t>VD0043</t>
  </si>
  <si>
    <t>VD0044</t>
  </si>
  <si>
    <t>VD0045</t>
  </si>
  <si>
    <t>VD0046</t>
  </si>
  <si>
    <t>VD0047</t>
  </si>
  <si>
    <t>VD0048</t>
  </si>
  <si>
    <t>VD0049</t>
  </si>
  <si>
    <t>VD0050</t>
  </si>
  <si>
    <t>VD0051</t>
  </si>
  <si>
    <t>VD0052</t>
  </si>
  <si>
    <t>VD0053</t>
  </si>
  <si>
    <t>VD0054</t>
  </si>
  <si>
    <t>VD0055</t>
  </si>
  <si>
    <t>VD0056</t>
  </si>
  <si>
    <t>VD0057</t>
  </si>
  <si>
    <t>VD0058</t>
  </si>
  <si>
    <t>OV0001</t>
  </si>
  <si>
    <t>OV0002</t>
  </si>
  <si>
    <t>OV0003</t>
  </si>
  <si>
    <t>OV0004</t>
  </si>
  <si>
    <t>OV0005</t>
  </si>
  <si>
    <t>OV0006</t>
  </si>
  <si>
    <t>OV0007</t>
  </si>
  <si>
    <t>OV0008</t>
  </si>
  <si>
    <t>OV0009</t>
  </si>
  <si>
    <t>OV0010</t>
  </si>
  <si>
    <t>OV0011</t>
  </si>
  <si>
    <t>OV0012</t>
  </si>
  <si>
    <t>OV0013</t>
  </si>
  <si>
    <t>OV0018</t>
  </si>
  <si>
    <t>OV0019</t>
  </si>
  <si>
    <t>OV0020</t>
  </si>
  <si>
    <t>OV0021</t>
  </si>
  <si>
    <t>OV0022</t>
  </si>
  <si>
    <t>OV0023</t>
  </si>
  <si>
    <t>OV0024</t>
  </si>
  <si>
    <t>OV0025</t>
  </si>
  <si>
    <t>OV0026</t>
  </si>
  <si>
    <t>OV0027</t>
  </si>
  <si>
    <t>OV0028</t>
  </si>
  <si>
    <t>OV0029</t>
  </si>
  <si>
    <t>OV0030</t>
  </si>
  <si>
    <t>OV0031</t>
  </si>
  <si>
    <t>OV0032</t>
  </si>
  <si>
    <t>OV0033</t>
  </si>
  <si>
    <t>OV0034</t>
  </si>
  <si>
    <t>OV0035</t>
  </si>
  <si>
    <t>OV0036</t>
  </si>
  <si>
    <t>OV0037</t>
  </si>
  <si>
    <t>OV0038</t>
  </si>
  <si>
    <t>OV0039</t>
  </si>
  <si>
    <t>OV0040</t>
  </si>
  <si>
    <t>OV0041</t>
  </si>
  <si>
    <t>OV0042</t>
  </si>
  <si>
    <t>OV0043</t>
  </si>
  <si>
    <t>OV0044</t>
  </si>
  <si>
    <t>OV0045</t>
  </si>
  <si>
    <t>OV0046</t>
  </si>
  <si>
    <t>OV0047</t>
  </si>
  <si>
    <t>OV0048</t>
  </si>
  <si>
    <t>OV0049</t>
  </si>
  <si>
    <t>OV0050</t>
  </si>
  <si>
    <t>OV0051</t>
  </si>
  <si>
    <t>OV0052</t>
  </si>
  <si>
    <t>OV0053</t>
  </si>
  <si>
    <t>OV0054</t>
  </si>
  <si>
    <t>OV0055</t>
  </si>
  <si>
    <t>OV0056</t>
  </si>
  <si>
    <t>OV0057</t>
  </si>
  <si>
    <t>OV0058</t>
  </si>
  <si>
    <t>OV0059</t>
  </si>
  <si>
    <t>OV0060</t>
  </si>
  <si>
    <t>OV0061</t>
  </si>
  <si>
    <t>OV0062</t>
  </si>
  <si>
    <t>OV0063</t>
  </si>
  <si>
    <t>OV0064</t>
  </si>
  <si>
    <t>OV0065</t>
  </si>
  <si>
    <t>OV0066</t>
  </si>
  <si>
    <t>OV0067</t>
  </si>
  <si>
    <t>OV0068</t>
  </si>
  <si>
    <t>OV0069</t>
  </si>
  <si>
    <t>OV0070</t>
  </si>
  <si>
    <t>OV0071</t>
  </si>
  <si>
    <t>OV0072</t>
  </si>
  <si>
    <t>OV0073</t>
  </si>
  <si>
    <t>OV0074</t>
  </si>
  <si>
    <t>OV0075</t>
  </si>
  <si>
    <t>OV0076</t>
  </si>
  <si>
    <t>OV0077</t>
  </si>
  <si>
    <t>OV0078</t>
  </si>
  <si>
    <t>OV0079</t>
  </si>
  <si>
    <t>OV0080</t>
  </si>
  <si>
    <t>OV0081</t>
  </si>
  <si>
    <t>OV0082</t>
  </si>
  <si>
    <t>OV0083</t>
  </si>
  <si>
    <t>OV0084</t>
  </si>
  <si>
    <t>OV0085</t>
  </si>
  <si>
    <t>OV0086</t>
  </si>
  <si>
    <t>OV0087</t>
  </si>
  <si>
    <t>OV0088</t>
  </si>
  <si>
    <t>OV0089</t>
  </si>
  <si>
    <t>OV0090</t>
  </si>
  <si>
    <t>OV0091</t>
  </si>
  <si>
    <t>OV0092</t>
  </si>
  <si>
    <t>OV0093</t>
  </si>
  <si>
    <t>OV0094</t>
  </si>
  <si>
    <t>OV0095</t>
  </si>
  <si>
    <t>OV0096</t>
  </si>
  <si>
    <t>OV0097</t>
  </si>
  <si>
    <t>OV0098</t>
  </si>
  <si>
    <t>OV0099</t>
  </si>
  <si>
    <t>OV0100</t>
  </si>
  <si>
    <t>OV0101</t>
  </si>
  <si>
    <t>OV0102</t>
  </si>
  <si>
    <t>OV0103</t>
  </si>
  <si>
    <t>OV0104</t>
  </si>
  <si>
    <t>OV0105</t>
  </si>
  <si>
    <t>OV0106</t>
  </si>
  <si>
    <t>OV0107</t>
  </si>
  <si>
    <t>OV0108</t>
  </si>
  <si>
    <t>OV0109</t>
  </si>
  <si>
    <t>OV0110</t>
  </si>
  <si>
    <t>OV0111</t>
  </si>
  <si>
    <t>OV0112</t>
  </si>
  <si>
    <t>OV0113</t>
  </si>
  <si>
    <t>OV0114</t>
  </si>
  <si>
    <t>OV0115</t>
  </si>
  <si>
    <t>OV0116</t>
  </si>
  <si>
    <t>OV0117</t>
  </si>
  <si>
    <t>OV0118</t>
  </si>
  <si>
    <t>OV0119</t>
  </si>
  <si>
    <t>OV0120</t>
  </si>
  <si>
    <t>OV0121</t>
  </si>
  <si>
    <t>OV0122</t>
  </si>
  <si>
    <t>OV0123</t>
  </si>
  <si>
    <t>OV0124</t>
  </si>
  <si>
    <t>TC0001</t>
  </si>
  <si>
    <t>TC0002</t>
  </si>
  <si>
    <t>TC0003</t>
  </si>
  <si>
    <t>TC0004</t>
  </si>
  <si>
    <t>TC0005</t>
  </si>
  <si>
    <t>TC0006</t>
  </si>
  <si>
    <t>TC0007</t>
  </si>
  <si>
    <t>TC0008</t>
  </si>
  <si>
    <t>TC0009</t>
  </si>
  <si>
    <t>TC0010</t>
  </si>
  <si>
    <t>TC0011</t>
  </si>
  <si>
    <t>TC0012</t>
  </si>
  <si>
    <t>TC0014</t>
  </si>
  <si>
    <t>TC0015</t>
  </si>
  <si>
    <t>TV0001</t>
  </si>
  <si>
    <t>TV0002</t>
  </si>
  <si>
    <t>TV0003</t>
  </si>
  <si>
    <t>financieringsstroom</t>
  </si>
  <si>
    <t>Forensische en beveiligde zorg - niet klinische of ambulante zorg</t>
  </si>
  <si>
    <t>Prestatie_code</t>
  </si>
  <si>
    <t>OV0126</t>
  </si>
  <si>
    <t>Repetitieve Transcraniële Magnetische Stimulatie (rTMS) ten behoeve van de rTMS Technician</t>
  </si>
  <si>
    <t>Correctiefactor indirecte tijd groep</t>
  </si>
  <si>
    <t>Klinisch (exclusief forensische en beveiligde zorg)</t>
  </si>
  <si>
    <t>Forensische en beveiligde zorg - klinische zorg</t>
  </si>
  <si>
    <t>Aantal patiënten</t>
  </si>
  <si>
    <t xml:space="preserve">Toeslag inzet gedeelde tolk in groep voor 2 patiënten </t>
  </si>
  <si>
    <t xml:space="preserve">Toeslag inzet gedeelde tolk in groep voor 3 patiënten </t>
  </si>
  <si>
    <t xml:space="preserve">Toeslag inzet gedeelde tolk in groep voor 4 patiënten </t>
  </si>
  <si>
    <t xml:space="preserve">Toeslag inzet gedeelde tolk in groep voor 5 patiënten </t>
  </si>
  <si>
    <t xml:space="preserve">Toeslag inzet gedeelde tolk in groep voor 6 patiënten </t>
  </si>
  <si>
    <t xml:space="preserve">Toeslag inzet gedeelde tolk in groep voor 7 patiënten </t>
  </si>
  <si>
    <t xml:space="preserve">Toeslag inzet gedeelde tolk in groep voor 8 patiënten </t>
  </si>
  <si>
    <t xml:space="preserve">Toeslag inzet gedeelde tolk in groep voor 9 patiënten </t>
  </si>
  <si>
    <t xml:space="preserve">Toeslag inzet gedeelde tolk in groep voor 10 patiënten </t>
  </si>
  <si>
    <t>Minuutkostprijs (prijspeil 2022)</t>
  </si>
  <si>
    <t>Toeslag inzet gedeelde tolk in groep voor 1 patiënt</t>
  </si>
  <si>
    <t>OV0127</t>
  </si>
  <si>
    <t>OV0128</t>
  </si>
  <si>
    <t>OV0129</t>
  </si>
  <si>
    <t>OV9000</t>
  </si>
  <si>
    <t>OV9001</t>
  </si>
  <si>
    <t>OV9002</t>
  </si>
  <si>
    <t>OV9003</t>
  </si>
  <si>
    <t>OV9004</t>
  </si>
  <si>
    <t>OV9005</t>
  </si>
  <si>
    <t>OV9006</t>
  </si>
  <si>
    <t>OV9007</t>
  </si>
  <si>
    <t>OV9008</t>
  </si>
  <si>
    <t>OV9018</t>
  </si>
  <si>
    <t>OV9019</t>
  </si>
  <si>
    <t>Ambulante methadonverstrekking</t>
  </si>
  <si>
    <t>Toeslag Reistijd acute ggz ter dekking van het budget tot 25 minuten</t>
  </si>
  <si>
    <t>Toeslag Reistijd acute ggz ter dekking van het budget vanaf 25 minuten</t>
  </si>
  <si>
    <t>Facultatieve prestatie: Super Brains</t>
  </si>
  <si>
    <t>Facultatieve prestatie: Behandelconsult ervaringsdeskundige werker (NLQF 5) vanaf 5 minuten</t>
  </si>
  <si>
    <t>Facultatieve prestatie: Behandelconsult ervaringsdeskundige werker (NLQF 5) vanaf 15 minuten</t>
  </si>
  <si>
    <t>Facultatieve prestatie: Behandelconsult ervaringsdeskundige werker (NLQF 5) vanaf 30 minuten</t>
  </si>
  <si>
    <t>Facultatieve prestatie: Behandelconsult ervaringsdeskundige werker (NLQF 5) vanaf 45 minuten</t>
  </si>
  <si>
    <t>Facultatieve prestatie: Behandelconsult ervaringsdeskundige werker (NLQF 5) vanaf 60 minuten</t>
  </si>
  <si>
    <t>Facultatieve prestatie: Behandelconsult ervaringsdeskundige werker (NLQF 5) vanaf 75 minuten</t>
  </si>
  <si>
    <t>Facultatieve prestatie: Behandelconsult ervaringsdeskundige werker (NLQF 5) vanaf 90 minuten</t>
  </si>
  <si>
    <t>Facultatieve prestatie: Behandelconsult ervaringsdeskundige werker (NLQF 5) vanaf 120 minuten</t>
  </si>
  <si>
    <t>Facultatieve prestatie: Groepsconsult ervaringsdeskundige werker (NLQF 5) groepsgrootte 2 vanaf 30 minuten</t>
  </si>
  <si>
    <t>Facultatieve prestatie: Groepsconsult ervaringsdeskundige werker (NLQF 5) groepsgrootte 3 vanaf 30 minuten</t>
  </si>
  <si>
    <t>Facultatieve prestatie: Groepsconsult ervaringsdeskundige werker (NLQF 5) groepsgrootte 4 vanaf 30 minuten</t>
  </si>
  <si>
    <t>Facultatieve prestatie: Groepsconsult ervaringsdeskundige werker (NLQF 5) groepsgrootte 5 vanaf 30 minuten</t>
  </si>
  <si>
    <t>Facultatieve prestatie: Groepsconsult ervaringsdeskundige werker (NLQF 5) groepsgrootte 6 vanaf 30 minuten</t>
  </si>
  <si>
    <t>Facultatieve prestatie: Groepsconsult ervaringsdeskundige werker (NLQF 5) groepsgrootte 7 vanaf 30 minuten</t>
  </si>
  <si>
    <t>Facultatieve prestatie: Groepsconsult ervaringsdeskundige werker (NLQF 5) groepsgrootte 8 vanaf 30 minuten</t>
  </si>
  <si>
    <t>Facultatieve prestatie: Groepsconsult ervaringsdeskundige werker (NLQF 5) groepsgrootte 9 vanaf 30 minuten</t>
  </si>
  <si>
    <t>Facultatieve prestatie: Groepsconsult ervaringsdeskundige werker (NLQF 5) groepsgrootte vanaf 10 vanaf 30 minuten</t>
  </si>
  <si>
    <t>Facultatieve prestatie: Goalie</t>
  </si>
  <si>
    <t>Facultatieve prestatie: Gezonde zuigeling</t>
  </si>
  <si>
    <t>Gecorrigeerd aantal indirecte minuten</t>
  </si>
  <si>
    <t>VD0059</t>
  </si>
  <si>
    <t>VD0060</t>
  </si>
  <si>
    <t>VD0061</t>
  </si>
  <si>
    <t>Verblijfsdag E ggz met complexe somatisch-psychiatrische comorbiditeit</t>
  </si>
  <si>
    <t>Verblijfsdag F ggz met complexe somatisch-psychiatrische comorbiditeit</t>
  </si>
  <si>
    <t>Verblijfsdag G ggz met complexe somatisch-psychiatrische comorbiditeit</t>
  </si>
  <si>
    <t>OV0130</t>
  </si>
  <si>
    <t>OV0131</t>
  </si>
  <si>
    <t>OV0132</t>
  </si>
  <si>
    <t>OV0133</t>
  </si>
  <si>
    <t>OV0134</t>
  </si>
  <si>
    <t>OV0135</t>
  </si>
  <si>
    <t>OV0136</t>
  </si>
  <si>
    <t>OV0137</t>
  </si>
  <si>
    <t>OV0138</t>
  </si>
  <si>
    <t>OV0139</t>
  </si>
  <si>
    <t>OV0140</t>
  </si>
  <si>
    <t>OV0141</t>
  </si>
  <si>
    <t>OV0142</t>
  </si>
  <si>
    <t>OV0143</t>
  </si>
  <si>
    <t>OV0144</t>
  </si>
  <si>
    <t>OV0145</t>
  </si>
  <si>
    <t>OV0146</t>
  </si>
  <si>
    <t>OV0147</t>
  </si>
  <si>
    <t>OV0148</t>
  </si>
  <si>
    <t>OV0149</t>
  </si>
  <si>
    <t>OV0150</t>
  </si>
  <si>
    <t>OV0151</t>
  </si>
  <si>
    <t>OV0152</t>
  </si>
  <si>
    <t>OV0153</t>
  </si>
  <si>
    <t>OV0154</t>
  </si>
  <si>
    <t>OV0155</t>
  </si>
  <si>
    <t>OV0156</t>
  </si>
  <si>
    <t>GC0073</t>
  </si>
  <si>
    <t>GC0074</t>
  </si>
  <si>
    <t>GC0075</t>
  </si>
  <si>
    <t>GC0076</t>
  </si>
  <si>
    <t>GC0077</t>
  </si>
  <si>
    <t>GC0078</t>
  </si>
  <si>
    <t>GC0079</t>
  </si>
  <si>
    <t>GC0080</t>
  </si>
  <si>
    <t>GC0081</t>
  </si>
  <si>
    <t>GC0082</t>
  </si>
  <si>
    <t>GC0083</t>
  </si>
  <si>
    <t>GC0084</t>
  </si>
  <si>
    <t>GC0085</t>
  </si>
  <si>
    <t>GC0086</t>
  </si>
  <si>
    <t>GC0087</t>
  </si>
  <si>
    <t>GC0088</t>
  </si>
  <si>
    <t>GC0089</t>
  </si>
  <si>
    <t>GC0090</t>
  </si>
  <si>
    <t>GC0091</t>
  </si>
  <si>
    <t>GC0092</t>
  </si>
  <si>
    <t>GC0093</t>
  </si>
  <si>
    <t>GC0094</t>
  </si>
  <si>
    <t>GC0095</t>
  </si>
  <si>
    <t>GC0096</t>
  </si>
  <si>
    <t>GC0097</t>
  </si>
  <si>
    <t>GC0098</t>
  </si>
  <si>
    <t>GC0099</t>
  </si>
  <si>
    <t>GC0100</t>
  </si>
  <si>
    <t>GC0101</t>
  </si>
  <si>
    <t>GC0102</t>
  </si>
  <si>
    <t>GC0103</t>
  </si>
  <si>
    <t>GC0104</t>
  </si>
  <si>
    <t>GC0105</t>
  </si>
  <si>
    <t>GC0106</t>
  </si>
  <si>
    <t>GC0107</t>
  </si>
  <si>
    <t>GC0108</t>
  </si>
  <si>
    <t>GC0109</t>
  </si>
  <si>
    <t>GC0110</t>
  </si>
  <si>
    <t>GC0111</t>
  </si>
  <si>
    <t>GC0112</t>
  </si>
  <si>
    <t>GC0113</t>
  </si>
  <si>
    <t>GC0114</t>
  </si>
  <si>
    <t>GC0115</t>
  </si>
  <si>
    <t>GC0116</t>
  </si>
  <si>
    <t>GC0117</t>
  </si>
  <si>
    <t>GC0118</t>
  </si>
  <si>
    <t>GC0119</t>
  </si>
  <si>
    <t>GC0120</t>
  </si>
  <si>
    <t>GC0121</t>
  </si>
  <si>
    <t>GC0122</t>
  </si>
  <si>
    <t>GC0123</t>
  </si>
  <si>
    <t>GC0124</t>
  </si>
  <si>
    <t>GC0125</t>
  </si>
  <si>
    <t>GC0126</t>
  </si>
  <si>
    <t>GC0127</t>
  </si>
  <si>
    <t>GC0128</t>
  </si>
  <si>
    <t>GC0129</t>
  </si>
  <si>
    <t>GC0130</t>
  </si>
  <si>
    <t>GC0131</t>
  </si>
  <si>
    <t>GC0132</t>
  </si>
  <si>
    <t>GC0133</t>
  </si>
  <si>
    <t>GC0134</t>
  </si>
  <si>
    <t>GC0135</t>
  </si>
  <si>
    <t>GC0136</t>
  </si>
  <si>
    <t>GC0137</t>
  </si>
  <si>
    <t>GC0138</t>
  </si>
  <si>
    <t>GC0139</t>
  </si>
  <si>
    <t>GC0140</t>
  </si>
  <si>
    <t>GC0141</t>
  </si>
  <si>
    <t>GC0142</t>
  </si>
  <si>
    <t>GC0143</t>
  </si>
  <si>
    <t>GC0144</t>
  </si>
  <si>
    <t>TC0016</t>
  </si>
  <si>
    <t>Toeslag psychodiagnostisch onderzoek</t>
  </si>
  <si>
    <t>TG0011</t>
  </si>
  <si>
    <t>TG0012</t>
  </si>
  <si>
    <t>TG0013</t>
  </si>
  <si>
    <t>TG0014</t>
  </si>
  <si>
    <t>TG0015</t>
  </si>
  <si>
    <t>TG0016</t>
  </si>
  <si>
    <t>TG0017</t>
  </si>
  <si>
    <t>TG0018</t>
  </si>
  <si>
    <t>TG0019</t>
  </si>
  <si>
    <t>TG0020</t>
  </si>
  <si>
    <t>OV9022</t>
  </si>
  <si>
    <t>OV9023</t>
  </si>
  <si>
    <t>OV9024</t>
  </si>
  <si>
    <t>OV9025</t>
  </si>
  <si>
    <t>OV9026</t>
  </si>
  <si>
    <t>OV9027</t>
  </si>
  <si>
    <t>OV9028</t>
  </si>
  <si>
    <t>OV9029</t>
  </si>
  <si>
    <t>OV9030</t>
  </si>
  <si>
    <t>OV0157</t>
  </si>
  <si>
    <t>OV0158</t>
  </si>
  <si>
    <t>OV0159</t>
  </si>
  <si>
    <t>OV0160</t>
  </si>
  <si>
    <t>OV0161</t>
  </si>
  <si>
    <t>OV0162</t>
  </si>
  <si>
    <t>OV0163</t>
  </si>
  <si>
    <t xml:space="preserve"> </t>
  </si>
  <si>
    <t>OV9031</t>
  </si>
  <si>
    <t>Facultatieve prestatie: Verkennend gesprek</t>
  </si>
  <si>
    <t>Prijsindex (2017-2025)</t>
  </si>
  <si>
    <t>Prijsindex (2020-2025)</t>
  </si>
  <si>
    <t>Consultatie door sociaal domein</t>
  </si>
  <si>
    <t>Rijbewijs: medisch specialistisch onderzoek (inclusief rapportage) voor rekening van de te keuren persoon, 15 min. directe tijd en 15 min. indirecte tijd.</t>
  </si>
  <si>
    <t>Rijbewijs: medisch specialistisch onderzoek voor rekening van de te keuren persoon (houder/aanvrager rijbewijs), toeslag per 5 min. directe tijd, max 6 toeslagen.</t>
  </si>
  <si>
    <t>Rijbewijs: medisch specialistisch onderzoek voor rekening te keuren persoon (houder/aanvrager rijbewijs), toeslag per 15 min. indirecte tijd door psychiater/neuroloog, max 2 toeslagen.</t>
  </si>
  <si>
    <t>Rijbewijs: medisch specialistisch onderzoek (inclusief rapportage) bij Mededeling Medische Rijgeschiktheid.</t>
  </si>
  <si>
    <t>Rijbewijs: medisch specialistisch onderzoek (inclusief rapportage) bij mededelingenprocedure voor alcohol-, drugs- en gedragsproblematiek.</t>
  </si>
  <si>
    <t>Ketenveldnorm levensloopfunctie (ggz en fz)</t>
  </si>
  <si>
    <t>Overige prestatie TBS - fz</t>
  </si>
  <si>
    <t>VPT GGZ Wonen 1 exclusief behandeling, exclusief dagbesteding</t>
  </si>
  <si>
    <t>VPT GGZ Wonen 2 exclusief behandeling, exclusief dagbesteding</t>
  </si>
  <si>
    <t>VPT GGZ Wonen 3 exclusief behandeling, exclusief dagbesteding</t>
  </si>
  <si>
    <t>VPT GGZ Wonen 4 exclusief behandeling, exclusief dagbesteding</t>
  </si>
  <si>
    <t>VPT GGZ Wonen 5 exclusief behandeling, exclusief dagbesteding</t>
  </si>
  <si>
    <t>VPT GGZ Wonen 1 exclusief behandeling, inclusief dagbesteding</t>
  </si>
  <si>
    <t>VPT GGZ Wonen 2 exclusief behandeling, inclusief dagbesteding</t>
  </si>
  <si>
    <t>VPT GGZ Wonen 3 exclusief behandeling, inclusief dagbesteding</t>
  </si>
  <si>
    <t>VPT GGZ Wonen 4 exclusief behandeling, inclusief dagbesteding</t>
  </si>
  <si>
    <t>VPT GGZ Wonen 5 exclusief behandeling, inclusief dagbesteding</t>
  </si>
  <si>
    <t>VPT VG 1 exclusief behandeling, exclusief dagbesteding</t>
  </si>
  <si>
    <t>VPT VG 2 exclusief behandeling, exclusief dagbesteding</t>
  </si>
  <si>
    <t>VPT VG 3 exclusief behandeling, exclusief dagbesteding</t>
  </si>
  <si>
    <t>VPT VG 4 exclusief behandeling, exclusief dagbesteding</t>
  </si>
  <si>
    <t>VPT VG 5 exclusief behandeling, exclusief dagbesteding</t>
  </si>
  <si>
    <t>VPT VG 6 exclusief behandeling, exclusief dagbesteding</t>
  </si>
  <si>
    <t>VPT VG 7 exclusief behandeling, exclusief dagbesteding</t>
  </si>
  <si>
    <t>VPT VG 8 exclusief behandeling, exclusief dagbesteding</t>
  </si>
  <si>
    <t>VPT VG 1 exclusief behandeling, inclusief dagbesteding</t>
  </si>
  <si>
    <t>VPT VG 2 exclusief behandeling, inclusief dagbesteding</t>
  </si>
  <si>
    <t>VPT VG 3 exclusief behandeling, inclusief dagbesteding</t>
  </si>
  <si>
    <t>VPT VG 4 exclusief behandeling, inclusief dagbesteding</t>
  </si>
  <si>
    <t>VPT VG 5 exclusief behandeling, inclusief dagbesteding</t>
  </si>
  <si>
    <t>VPT VG 6 exclusief behandeling, inclusief dagbesteding</t>
  </si>
  <si>
    <t>VPT VG 7 exclusief behandeling, inclusief dagbesteding</t>
  </si>
  <si>
    <t>VPT VG 8 exclusief behandeling, inclusief dagbesteding</t>
  </si>
  <si>
    <t>Prijsindex (2024-2025)</t>
  </si>
  <si>
    <t>Prijsindex (2022-2025)</t>
  </si>
  <si>
    <t>Prijsindex (2017/2022-2025)</t>
  </si>
  <si>
    <t>Minuutkostprijs (prijspeil 2017/2022)</t>
  </si>
  <si>
    <t>2019_voorlopig</t>
  </si>
  <si>
    <t>2020_voorlopig</t>
  </si>
  <si>
    <t>2021_voorlopig</t>
  </si>
  <si>
    <t>2022_voorlopig</t>
  </si>
  <si>
    <t>2023_voorlopig</t>
  </si>
  <si>
    <t>2024_voorlopig</t>
  </si>
  <si>
    <t>2025_voorlopig</t>
  </si>
  <si>
    <t>Jaartal</t>
  </si>
  <si>
    <t>indexcijfer personeel</t>
  </si>
  <si>
    <t>indexcijfer materieel</t>
  </si>
  <si>
    <t>index 85/15</t>
  </si>
  <si>
    <t>index 75/25</t>
  </si>
  <si>
    <t>index 90/10</t>
  </si>
  <si>
    <t>index 100/0</t>
  </si>
  <si>
    <t>indexcijfer kapitaal</t>
  </si>
  <si>
    <t>index 67/33</t>
  </si>
  <si>
    <t>index kapitaal</t>
  </si>
  <si>
    <t>index materieel</t>
  </si>
  <si>
    <t>index personeel</t>
  </si>
  <si>
    <t>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</si>
</sst>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 [$€-2]\ * #,##0.00_ ;_ [$€-2]\ * \-#,##0.00_ ;_ [$€-2]\ * &quot;-&quot;??_ ;_ @_ "/>
    <numFmt numFmtId="168" formatCode="_ &quot;$&quot;\ * #,##0.00_ ;_ &quot;$&quot;\ * \-#,##0.00_ ;_ &quot;$&quot;\ * &quot;-&quot;??_ ;_ @_ "/>
    <numFmt numFmtId="169" formatCode="_-* #,##0.00_-;_-* #,##0.00\-;_-* &quot;-&quot;??_-;_-@_-"/>
    <numFmt numFmtId="170" formatCode="_-&quot;€&quot;\ * #,##0.00_-;_-&quot;€&quot;\ * #,##0.00\-;_-&quot;€&quot;\ * &quot;-&quot;??_-;_-@_-"/>
    <numFmt numFmtId="171" formatCode="\ \ƒ* #,##0_ \ ;\ \ƒ* ;\ \ƒ* "/>
    <numFmt numFmtId="172" formatCode="&quot;F&quot;\ #,##0_-;&quot;F&quot;\ #,##0\-"/>
    <numFmt numFmtId="173" formatCode="#,##0_ \ ;\(#,##0\)_ ;"/>
    <numFmt numFmtId="174" formatCode="_ * #,##0_ ;_ * \-#,##0_ ;_ * &quot;-&quot;??_ ;_ @_ "/>
    <numFmt numFmtId="175" formatCode="0.000000%"/>
    <numFmt numFmtId="176" formatCode="#,##0.00000"/>
    <numFmt numFmtId="177" formatCode="0.0000000000%"/>
    <numFmt numFmtId="178" formatCode="0.000000000%"/>
    <numFmt numFmtId="179" formatCode="0.00000000000000"/>
    <numFmt numFmtId="180" formatCode="0.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8"/>
      <name val="Helv"/>
    </font>
    <font>
      <sz val="11"/>
      <color indexed="8"/>
      <name val="Calibri"/>
      <family val="2"/>
    </font>
    <font>
      <b/>
      <sz val="14"/>
      <name val="Helv"/>
    </font>
    <font>
      <sz val="9"/>
      <name val="Helv"/>
    </font>
    <font>
      <sz val="9"/>
      <name val="Arial"/>
      <family val="2"/>
    </font>
    <font>
      <b/>
      <sz val="9"/>
      <name val="Arial"/>
      <family val="2"/>
    </font>
    <font>
      <sz val="24"/>
      <color indexed="13"/>
      <name val="Helv"/>
    </font>
    <font>
      <sz val="10"/>
      <color theme="1"/>
      <name val="Arial"/>
      <family val="2"/>
    </font>
    <font>
      <b/>
      <sz val="8"/>
      <color rgb="FFFFFFFF"/>
      <name val="Verdana"/>
      <family val="2"/>
    </font>
    <font>
      <sz val="18"/>
      <color theme="3"/>
      <name val="Calibri Light"/>
      <family val="2"/>
      <charset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C5E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DCEF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9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164" fontId="21" fillId="24" borderId="12" applyProtection="0"/>
    <xf numFmtId="164" fontId="21" fillId="24" borderId="12" applyProtection="0"/>
    <xf numFmtId="164" fontId="21" fillId="24" borderId="12" applyProtection="0"/>
    <xf numFmtId="164" fontId="21" fillId="24" borderId="12" applyProtection="0"/>
    <xf numFmtId="164" fontId="21" fillId="24" borderId="12" applyProtection="0"/>
    <xf numFmtId="164" fontId="21" fillId="24" borderId="12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/>
    <xf numFmtId="0" fontId="23" fillId="0" borderId="13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25" borderId="13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6" fontId="21" fillId="24" borderId="12" applyProtection="0"/>
    <xf numFmtId="166" fontId="21" fillId="24" borderId="12" applyProtection="0"/>
    <xf numFmtId="166" fontId="21" fillId="24" borderId="12" applyProtection="0"/>
    <xf numFmtId="166" fontId="21" fillId="24" borderId="12" applyProtection="0"/>
    <xf numFmtId="166" fontId="21" fillId="24" borderId="12" applyProtection="0"/>
    <xf numFmtId="166" fontId="21" fillId="24" borderId="12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4" fillId="0" borderId="0"/>
    <xf numFmtId="0" fontId="27" fillId="0" borderId="11" applyFill="0" applyBorder="0"/>
    <xf numFmtId="171" fontId="27" fillId="0" borderId="11" applyFill="0" applyBorder="0"/>
    <xf numFmtId="0" fontId="27" fillId="0" borderId="11" applyFill="0" applyBorder="0"/>
    <xf numFmtId="0" fontId="28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173" fontId="28" fillId="26" borderId="14"/>
    <xf numFmtId="173" fontId="27" fillId="0" borderId="11" applyFill="0" applyBorder="0"/>
    <xf numFmtId="0" fontId="23" fillId="0" borderId="13"/>
    <xf numFmtId="0" fontId="29" fillId="27" borderId="0"/>
    <xf numFmtId="0" fontId="19" fillId="0" borderId="0" applyNumberFormat="0" applyFill="0" applyBorder="0" applyAlignment="0" applyProtection="0"/>
    <xf numFmtId="0" fontId="25" fillId="0" borderId="15"/>
    <xf numFmtId="0" fontId="25" fillId="0" borderId="13"/>
    <xf numFmtId="170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170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13"/>
    <xf numFmtId="0" fontId="23" fillId="0" borderId="13"/>
    <xf numFmtId="0" fontId="25" fillId="25" borderId="13"/>
    <xf numFmtId="0" fontId="25" fillId="25" borderId="13"/>
    <xf numFmtId="0" fontId="22" fillId="0" borderId="0"/>
    <xf numFmtId="0" fontId="22" fillId="8" borderId="8" applyNumberFormat="0" applyFont="0" applyAlignment="0" applyProtection="0"/>
    <xf numFmtId="0" fontId="22" fillId="0" borderId="0"/>
    <xf numFmtId="0" fontId="22" fillId="0" borderId="0"/>
    <xf numFmtId="0" fontId="28" fillId="26" borderId="14"/>
    <xf numFmtId="0" fontId="28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172" fontId="22" fillId="26" borderId="14"/>
    <xf numFmtId="0" fontId="23" fillId="0" borderId="13"/>
    <xf numFmtId="0" fontId="23" fillId="0" borderId="13"/>
    <xf numFmtId="0" fontId="25" fillId="0" borderId="13"/>
    <xf numFmtId="0" fontId="25" fillId="0" borderId="13"/>
    <xf numFmtId="0" fontId="20" fillId="0" borderId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0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0" fontId="30" fillId="8" borderId="8" applyNumberFormat="0" applyFont="0" applyAlignment="0" applyProtection="0"/>
    <xf numFmtId="0" fontId="30" fillId="0" borderId="0" applyNumberFormat="0" applyFont="0" applyFill="0" applyBorder="0" applyAlignment="0" applyProtection="0"/>
    <xf numFmtId="9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</cellStyleXfs>
  <cellXfs count="32">
    <xf numFmtId="0" fontId="0" fillId="0" borderId="0" xfId="0"/>
    <xf numFmtId="0" fontId="18" fillId="21" borderId="10" xfId="0" applyFont="1" applyFill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8" fillId="21" borderId="11" xfId="0" applyFont="1" applyFill="1" applyBorder="1" applyAlignment="1">
      <alignment horizontal="left"/>
    </xf>
    <xf numFmtId="0" fontId="18" fillId="21" borderId="14" xfId="0" applyFont="1" applyFill="1" applyBorder="1"/>
    <xf numFmtId="167" fontId="17" fillId="23" borderId="14" xfId="0" applyNumberFormat="1" applyFont="1" applyFill="1" applyBorder="1"/>
    <xf numFmtId="0" fontId="17" fillId="22" borderId="10" xfId="0" applyFont="1" applyFill="1" applyBorder="1" applyAlignment="1">
      <alignment horizontal="left"/>
    </xf>
    <xf numFmtId="165" fontId="17" fillId="22" borderId="10" xfId="1" applyFont="1" applyFill="1" applyBorder="1"/>
    <xf numFmtId="165" fontId="17" fillId="23" borderId="10" xfId="1" applyFont="1" applyFill="1" applyBorder="1"/>
    <xf numFmtId="0" fontId="31" fillId="21" borderId="10" xfId="0" applyFont="1" applyFill="1" applyBorder="1" applyAlignment="1">
      <alignment horizontal="right" vertical="center"/>
    </xf>
    <xf numFmtId="167" fontId="17" fillId="23" borderId="10" xfId="0" applyNumberFormat="1" applyFont="1" applyFill="1" applyBorder="1"/>
    <xf numFmtId="0" fontId="18" fillId="21" borderId="11" xfId="0" applyFont="1" applyFill="1" applyBorder="1"/>
    <xf numFmtId="165" fontId="17" fillId="22" borderId="10" xfId="1" applyFont="1" applyFill="1" applyBorder="1" applyAlignment="1">
      <alignment horizontal="left"/>
    </xf>
    <xf numFmtId="1" fontId="17" fillId="22" borderId="10" xfId="0" applyNumberFormat="1" applyFont="1" applyFill="1" applyBorder="1" applyAlignment="1">
      <alignment horizontal="left"/>
    </xf>
    <xf numFmtId="165" fontId="0" fillId="0" borderId="0" xfId="0" applyNumberFormat="1"/>
    <xf numFmtId="166" fontId="17" fillId="22" borderId="10" xfId="193" applyFont="1" applyFill="1" applyBorder="1"/>
    <xf numFmtId="174" fontId="17" fillId="22" borderId="10" xfId="193" applyNumberFormat="1" applyFont="1" applyFill="1" applyBorder="1"/>
    <xf numFmtId="1" fontId="17" fillId="22" borderId="10" xfId="193" applyNumberFormat="1" applyFont="1" applyFill="1" applyBorder="1" applyAlignment="1">
      <alignment horizontal="left"/>
    </xf>
    <xf numFmtId="0" fontId="17" fillId="22" borderId="10" xfId="193" applyNumberFormat="1" applyFont="1" applyFill="1" applyBorder="1"/>
    <xf numFmtId="0" fontId="33" fillId="0" borderId="0" xfId="0" applyFont="1"/>
    <xf numFmtId="167" fontId="17" fillId="23" borderId="10" xfId="1" applyNumberFormat="1" applyFont="1" applyFill="1" applyBorder="1"/>
    <xf numFmtId="166" fontId="17" fillId="22" borderId="10" xfId="193" applyFont="1" applyFill="1" applyBorder="1" applyAlignment="1">
      <alignment horizontal="left"/>
    </xf>
    <xf numFmtId="174" fontId="17" fillId="22" borderId="10" xfId="193" applyNumberFormat="1" applyFont="1" applyFill="1" applyBorder="1" applyAlignment="1">
      <alignment horizontal="left"/>
    </xf>
    <xf numFmtId="175" fontId="0" fillId="0" borderId="0" xfId="2" applyNumberFormat="1" applyFont="1"/>
    <xf numFmtId="176" fontId="0" fillId="0" borderId="0" xfId="0" applyNumberFormat="1"/>
    <xf numFmtId="177" fontId="0" fillId="0" borderId="0" xfId="2" applyNumberFormat="1" applyFont="1"/>
    <xf numFmtId="178" fontId="0" fillId="0" borderId="0" xfId="2" applyNumberFormat="1" applyFont="1"/>
    <xf numFmtId="179" fontId="0" fillId="0" borderId="0" xfId="0" applyNumberFormat="1"/>
    <xf numFmtId="0" fontId="18" fillId="21" borderId="10" xfId="0" applyFont="1" applyFill="1" applyBorder="1"/>
    <xf numFmtId="166" fontId="33" fillId="0" borderId="0" xfId="193" applyFont="1" applyFill="1" applyAlignment="1"/>
    <xf numFmtId="0" fontId="31" fillId="21" borderId="16" xfId="0" applyFont="1" applyFill="1" applyBorder="1" applyAlignment="1">
      <alignment horizontal="right" vertical="center"/>
    </xf>
    <xf numFmtId="180" fontId="0" fillId="0" borderId="0" xfId="0" applyNumberFormat="1"/>
  </cellXfs>
  <cellStyles count="198">
    <cellStyle name="20% - Accent1 2" xfId="5" xr:uid="{00000000-0005-0000-0000-000000000000}"/>
    <cellStyle name="20% - Accent1 2 2" xfId="6" xr:uid="{00000000-0005-0000-0000-000001000000}"/>
    <cellStyle name="20% - Accent1 3" xfId="7" xr:uid="{00000000-0005-0000-0000-000002000000}"/>
    <cellStyle name="20% - Accent2 2" xfId="8" xr:uid="{00000000-0005-0000-0000-000003000000}"/>
    <cellStyle name="20% - Accent2 2 2" xfId="9" xr:uid="{00000000-0005-0000-0000-000004000000}"/>
    <cellStyle name="20% - Accent2 3" xfId="10" xr:uid="{00000000-0005-0000-0000-000005000000}"/>
    <cellStyle name="20% - Accent3 2" xfId="11" xr:uid="{00000000-0005-0000-0000-000006000000}"/>
    <cellStyle name="20% - Accent3 2 2" xfId="12" xr:uid="{00000000-0005-0000-0000-000007000000}"/>
    <cellStyle name="20% - Accent3 3" xfId="13" xr:uid="{00000000-0005-0000-0000-000008000000}"/>
    <cellStyle name="20% - Accent4 2" xfId="14" xr:uid="{00000000-0005-0000-0000-000009000000}"/>
    <cellStyle name="20% - Accent4 2 2" xfId="15" xr:uid="{00000000-0005-0000-0000-00000A000000}"/>
    <cellStyle name="20% - Accent4 3" xfId="16" xr:uid="{00000000-0005-0000-0000-00000B000000}"/>
    <cellStyle name="20% - Accent5 2" xfId="17" xr:uid="{00000000-0005-0000-0000-00000C000000}"/>
    <cellStyle name="20% - Accent5 2 2" xfId="18" xr:uid="{00000000-0005-0000-0000-00000D000000}"/>
    <cellStyle name="20% - Accent5 3" xfId="19" xr:uid="{00000000-0005-0000-0000-00000E000000}"/>
    <cellStyle name="20% - Accent6 2" xfId="20" xr:uid="{00000000-0005-0000-0000-00000F000000}"/>
    <cellStyle name="20% - Accent6 2 2" xfId="21" xr:uid="{00000000-0005-0000-0000-000010000000}"/>
    <cellStyle name="20% - Accent6 3" xfId="22" xr:uid="{00000000-0005-0000-0000-000011000000}"/>
    <cellStyle name="40% - Accent1 2" xfId="23" xr:uid="{00000000-0005-0000-0000-000012000000}"/>
    <cellStyle name="40% - Accent1 2 2" xfId="24" xr:uid="{00000000-0005-0000-0000-000013000000}"/>
    <cellStyle name="40% - Accent1 3" xfId="25" xr:uid="{00000000-0005-0000-0000-000014000000}"/>
    <cellStyle name="40% - Accent2 2" xfId="26" xr:uid="{00000000-0005-0000-0000-000015000000}"/>
    <cellStyle name="40% - Accent2 2 2" xfId="27" xr:uid="{00000000-0005-0000-0000-000016000000}"/>
    <cellStyle name="40% - Accent2 3" xfId="28" xr:uid="{00000000-0005-0000-0000-000017000000}"/>
    <cellStyle name="40% - Accent3 2" xfId="29" xr:uid="{00000000-0005-0000-0000-000018000000}"/>
    <cellStyle name="40% - Accent3 2 2" xfId="30" xr:uid="{00000000-0005-0000-0000-000019000000}"/>
    <cellStyle name="40% - Accent3 3" xfId="31" xr:uid="{00000000-0005-0000-0000-00001A000000}"/>
    <cellStyle name="40% - Accent4 2" xfId="32" xr:uid="{00000000-0005-0000-0000-00001B000000}"/>
    <cellStyle name="40% - Accent4 2 2" xfId="33" xr:uid="{00000000-0005-0000-0000-00001C000000}"/>
    <cellStyle name="40% - Accent4 3" xfId="34" xr:uid="{00000000-0005-0000-0000-00001D000000}"/>
    <cellStyle name="40% - Accent5 2" xfId="35" xr:uid="{00000000-0005-0000-0000-00001E000000}"/>
    <cellStyle name="40% - Accent5 2 2" xfId="36" xr:uid="{00000000-0005-0000-0000-00001F000000}"/>
    <cellStyle name="40% - Accent5 3" xfId="37" xr:uid="{00000000-0005-0000-0000-000020000000}"/>
    <cellStyle name="40% - Accent6 2" xfId="38" xr:uid="{00000000-0005-0000-0000-000021000000}"/>
    <cellStyle name="40% - Accent6 2 2" xfId="39" xr:uid="{00000000-0005-0000-0000-000022000000}"/>
    <cellStyle name="40% - Accent6 3" xfId="40" xr:uid="{00000000-0005-0000-0000-000023000000}"/>
    <cellStyle name="Bad" xfId="156" xr:uid="{00000000-0005-0000-0000-000024000000}"/>
    <cellStyle name="bedrag, 0 decimalen" xfId="41" xr:uid="{00000000-0005-0000-0000-000025000000}"/>
    <cellStyle name="bedrag, 0 decimalen 2" xfId="42" xr:uid="{00000000-0005-0000-0000-000026000000}"/>
    <cellStyle name="bedrag, 0 decimalen 2 2" xfId="43" xr:uid="{00000000-0005-0000-0000-000027000000}"/>
    <cellStyle name="bedrag, 0 decimalen 3" xfId="44" xr:uid="{00000000-0005-0000-0000-000028000000}"/>
    <cellStyle name="bedrag, 0 decimalen 3 2" xfId="45" xr:uid="{00000000-0005-0000-0000-000029000000}"/>
    <cellStyle name="bedrag, 0 decimalen 4" xfId="46" xr:uid="{00000000-0005-0000-0000-00002A000000}"/>
    <cellStyle name="Calculation" xfId="157" xr:uid="{00000000-0005-0000-0000-00002B000000}"/>
    <cellStyle name="Check Cell" xfId="158" xr:uid="{00000000-0005-0000-0000-00002C000000}"/>
    <cellStyle name="Comma 2" xfId="47" xr:uid="{00000000-0005-0000-0000-00002D000000}"/>
    <cellStyle name="Comma 2 2" xfId="48" xr:uid="{00000000-0005-0000-0000-00002E000000}"/>
    <cellStyle name="Comma 2 2 2" xfId="132" xr:uid="{00000000-0005-0000-0000-00002F000000}"/>
    <cellStyle name="Custom - Opmaakprofiel8" xfId="49" xr:uid="{00000000-0005-0000-0000-000030000000}"/>
    <cellStyle name="Data   - Opmaakprofiel2" xfId="50" xr:uid="{00000000-0005-0000-0000-000031000000}"/>
    <cellStyle name="Data   - Opmaakprofiel2 2" xfId="133" xr:uid="{00000000-0005-0000-0000-000032000000}"/>
    <cellStyle name="Data   - Opmaakprofiel2 2 2" xfId="134" xr:uid="{00000000-0005-0000-0000-000033000000}"/>
    <cellStyle name="Euro" xfId="51" xr:uid="{00000000-0005-0000-0000-000034000000}"/>
    <cellStyle name="Euro 2" xfId="52" xr:uid="{00000000-0005-0000-0000-000035000000}"/>
    <cellStyle name="Euro 3" xfId="53" xr:uid="{00000000-0005-0000-0000-000036000000}"/>
    <cellStyle name="Explanatory Text" xfId="159" xr:uid="{00000000-0005-0000-0000-000037000000}"/>
    <cellStyle name="Good" xfId="160" xr:uid="{00000000-0005-0000-0000-000038000000}"/>
    <cellStyle name="Heading 1" xfId="161" xr:uid="{00000000-0005-0000-0000-000039000000}"/>
    <cellStyle name="Heading 2" xfId="162" xr:uid="{00000000-0005-0000-0000-00003A000000}"/>
    <cellStyle name="Heading 3" xfId="163" xr:uid="{00000000-0005-0000-0000-00003B000000}"/>
    <cellStyle name="Heading 4" xfId="164" xr:uid="{00000000-0005-0000-0000-00003C000000}"/>
    <cellStyle name="Input" xfId="165" xr:uid="{00000000-0005-0000-0000-00003D000000}"/>
    <cellStyle name="Komma" xfId="193" builtinId="3"/>
    <cellStyle name="Komma 2" xfId="54" xr:uid="{00000000-0005-0000-0000-00003F000000}"/>
    <cellStyle name="Komma 2 2" xfId="185" xr:uid="{00000000-0005-0000-0000-000040000000}"/>
    <cellStyle name="Komma 3" xfId="55" xr:uid="{00000000-0005-0000-0000-000041000000}"/>
    <cellStyle name="Komma 4" xfId="56" xr:uid="{00000000-0005-0000-0000-000042000000}"/>
    <cellStyle name="Komma 5" xfId="197" xr:uid="{00000000-0005-0000-0000-000043000000}"/>
    <cellStyle name="Labels - Opmaakprofiel3" xfId="57" xr:uid="{00000000-0005-0000-0000-000044000000}"/>
    <cellStyle name="Labels - Opmaakprofiel3 2" xfId="135" xr:uid="{00000000-0005-0000-0000-000045000000}"/>
    <cellStyle name="Labels - Opmaakprofiel3 2 2" xfId="136" xr:uid="{00000000-0005-0000-0000-000046000000}"/>
    <cellStyle name="Linked Cell" xfId="166" xr:uid="{00000000-0005-0000-0000-000047000000}"/>
    <cellStyle name="Neutral" xfId="167" xr:uid="{00000000-0005-0000-0000-000048000000}"/>
    <cellStyle name="Normal - Opmaakprofiel1" xfId="58" xr:uid="{00000000-0005-0000-0000-000049000000}"/>
    <cellStyle name="Normal - Opmaakprofiel2" xfId="59" xr:uid="{00000000-0005-0000-0000-00004A000000}"/>
    <cellStyle name="Normal - Opmaakprofiel3" xfId="60" xr:uid="{00000000-0005-0000-0000-00004B000000}"/>
    <cellStyle name="Normal - Opmaakprofiel4" xfId="61" xr:uid="{00000000-0005-0000-0000-00004C000000}"/>
    <cellStyle name="Normal - Opmaakprofiel5" xfId="62" xr:uid="{00000000-0005-0000-0000-00004D000000}"/>
    <cellStyle name="Normal - Opmaakprofiel6" xfId="63" xr:uid="{00000000-0005-0000-0000-00004E000000}"/>
    <cellStyle name="Normal - Opmaakprofiel7" xfId="64" xr:uid="{00000000-0005-0000-0000-00004F000000}"/>
    <cellStyle name="Normal - Opmaakprofiel8" xfId="65" xr:uid="{00000000-0005-0000-0000-000050000000}"/>
    <cellStyle name="Normal 10" xfId="66" xr:uid="{00000000-0005-0000-0000-000051000000}"/>
    <cellStyle name="Normal 2" xfId="67" xr:uid="{00000000-0005-0000-0000-000052000000}"/>
    <cellStyle name="Normal 2 2" xfId="68" xr:uid="{00000000-0005-0000-0000-000053000000}"/>
    <cellStyle name="Normal 2 3" xfId="183" xr:uid="{00000000-0005-0000-0000-000054000000}"/>
    <cellStyle name="Normal 2 3 2" xfId="189" xr:uid="{00000000-0005-0000-0000-000055000000}"/>
    <cellStyle name="Normal 3" xfId="69" xr:uid="{00000000-0005-0000-0000-000056000000}"/>
    <cellStyle name="Normal 3 2" xfId="70" xr:uid="{00000000-0005-0000-0000-000057000000}"/>
    <cellStyle name="Normal 4" xfId="71" xr:uid="{00000000-0005-0000-0000-000058000000}"/>
    <cellStyle name="Normal 4 2" xfId="72" xr:uid="{00000000-0005-0000-0000-000059000000}"/>
    <cellStyle name="Normal 5" xfId="73" xr:uid="{00000000-0005-0000-0000-00005A000000}"/>
    <cellStyle name="Normal 5 2" xfId="74" xr:uid="{00000000-0005-0000-0000-00005B000000}"/>
    <cellStyle name="Normal 6" xfId="75" xr:uid="{00000000-0005-0000-0000-00005C000000}"/>
    <cellStyle name="Normal 6 2" xfId="76" xr:uid="{00000000-0005-0000-0000-00005D000000}"/>
    <cellStyle name="Normal 7" xfId="77" xr:uid="{00000000-0005-0000-0000-00005E000000}"/>
    <cellStyle name="Normal 7 2" xfId="78" xr:uid="{00000000-0005-0000-0000-00005F000000}"/>
    <cellStyle name="Normal 8" xfId="79" xr:uid="{00000000-0005-0000-0000-000060000000}"/>
    <cellStyle name="Normal 8 2" xfId="80" xr:uid="{00000000-0005-0000-0000-000061000000}"/>
    <cellStyle name="Normal 9" xfId="81" xr:uid="{00000000-0005-0000-0000-000062000000}"/>
    <cellStyle name="Normal 9 2" xfId="82" xr:uid="{00000000-0005-0000-0000-000063000000}"/>
    <cellStyle name="Normal 9 2 2" xfId="137" xr:uid="{00000000-0005-0000-0000-000064000000}"/>
    <cellStyle name="Note" xfId="168" xr:uid="{00000000-0005-0000-0000-000065000000}"/>
    <cellStyle name="Note 2" xfId="182" xr:uid="{00000000-0005-0000-0000-000066000000}"/>
    <cellStyle name="Notitie 2" xfId="83" xr:uid="{00000000-0005-0000-0000-000067000000}"/>
    <cellStyle name="Notitie 2 2" xfId="84" xr:uid="{00000000-0005-0000-0000-000068000000}"/>
    <cellStyle name="Notitie 2 2 2" xfId="85" xr:uid="{00000000-0005-0000-0000-000069000000}"/>
    <cellStyle name="Notitie 2 3" xfId="86" xr:uid="{00000000-0005-0000-0000-00006A000000}"/>
    <cellStyle name="Notitie 2 3 2" xfId="87" xr:uid="{00000000-0005-0000-0000-00006B000000}"/>
    <cellStyle name="Notitie 2 4" xfId="88" xr:uid="{00000000-0005-0000-0000-00006C000000}"/>
    <cellStyle name="Notitie 2 5" xfId="138" xr:uid="{00000000-0005-0000-0000-00006D000000}"/>
    <cellStyle name="Output" xfId="169" xr:uid="{00000000-0005-0000-0000-00006E000000}"/>
    <cellStyle name="prijs, 2 decimalen" xfId="89" xr:uid="{00000000-0005-0000-0000-00006F000000}"/>
    <cellStyle name="prijs, 2 decimalen 2" xfId="90" xr:uid="{00000000-0005-0000-0000-000070000000}"/>
    <cellStyle name="prijs, 2 decimalen 2 2" xfId="91" xr:uid="{00000000-0005-0000-0000-000071000000}"/>
    <cellStyle name="prijs, 2 decimalen 3" xfId="92" xr:uid="{00000000-0005-0000-0000-000072000000}"/>
    <cellStyle name="prijs, 2 decimalen 3 2" xfId="93" xr:uid="{00000000-0005-0000-0000-000073000000}"/>
    <cellStyle name="prijs, 2 decimalen 4" xfId="94" xr:uid="{00000000-0005-0000-0000-000074000000}"/>
    <cellStyle name="Procent" xfId="2" builtinId="5"/>
    <cellStyle name="Procent 2" xfId="95" xr:uid="{00000000-0005-0000-0000-000076000000}"/>
    <cellStyle name="Procent 2 2" xfId="184" xr:uid="{00000000-0005-0000-0000-000077000000}"/>
    <cellStyle name="Procent 3" xfId="96" xr:uid="{00000000-0005-0000-0000-000078000000}"/>
    <cellStyle name="Procent 4" xfId="97" xr:uid="{00000000-0005-0000-0000-000079000000}"/>
    <cellStyle name="Procent 5" xfId="179" xr:uid="{00000000-0005-0000-0000-00007A000000}"/>
    <cellStyle name="Procent 6" xfId="177" xr:uid="{00000000-0005-0000-0000-00007B000000}"/>
    <cellStyle name="Procent 7" xfId="187" xr:uid="{00000000-0005-0000-0000-00007C000000}"/>
    <cellStyle name="Procent 8" xfId="191" xr:uid="{00000000-0005-0000-0000-00007D000000}"/>
    <cellStyle name="Reset  - Opmaakprofiel7" xfId="98" xr:uid="{00000000-0005-0000-0000-00007E000000}"/>
    <cellStyle name="Standaard" xfId="0" builtinId="0"/>
    <cellStyle name="Standaard 10" xfId="176" xr:uid="{00000000-0005-0000-0000-000080000000}"/>
    <cellStyle name="Standaard 11" xfId="178" xr:uid="{00000000-0005-0000-0000-000081000000}"/>
    <cellStyle name="Standaard 12" xfId="186" xr:uid="{00000000-0005-0000-0000-000082000000}"/>
    <cellStyle name="Standaard 13" xfId="190" xr:uid="{00000000-0005-0000-0000-000083000000}"/>
    <cellStyle name="Standaard 14" xfId="195" xr:uid="{00000000-0005-0000-0000-000084000000}"/>
    <cellStyle name="Standaard 2" xfId="99" xr:uid="{00000000-0005-0000-0000-000085000000}"/>
    <cellStyle name="Standaard 2 2" xfId="100" xr:uid="{00000000-0005-0000-0000-000086000000}"/>
    <cellStyle name="Standaard 2 2 2" xfId="101" xr:uid="{00000000-0005-0000-0000-000087000000}"/>
    <cellStyle name="Standaard 2 2 3" xfId="102" xr:uid="{00000000-0005-0000-0000-000088000000}"/>
    <cellStyle name="Standaard 2 2 3 2" xfId="139" xr:uid="{00000000-0005-0000-0000-000089000000}"/>
    <cellStyle name="Standaard 2 3" xfId="181" xr:uid="{00000000-0005-0000-0000-00008A000000}"/>
    <cellStyle name="Standaard 2_kapitaallasten gb-ggz" xfId="173" xr:uid="{00000000-0005-0000-0000-00008B000000}"/>
    <cellStyle name="Standaard 3" xfId="103" xr:uid="{00000000-0005-0000-0000-00008C000000}"/>
    <cellStyle name="Standaard 3 2" xfId="104" xr:uid="{00000000-0005-0000-0000-00008D000000}"/>
    <cellStyle name="Standaard 3 2 2" xfId="105" xr:uid="{00000000-0005-0000-0000-00008E000000}"/>
    <cellStyle name="Standaard 3 3" xfId="106" xr:uid="{00000000-0005-0000-0000-00008F000000}"/>
    <cellStyle name="Standaard 3 3 2" xfId="107" xr:uid="{00000000-0005-0000-0000-000090000000}"/>
    <cellStyle name="Standaard 3 4" xfId="108" xr:uid="{00000000-0005-0000-0000-000091000000}"/>
    <cellStyle name="Standaard 3 5" xfId="128" xr:uid="{00000000-0005-0000-0000-000092000000}"/>
    <cellStyle name="Standaard 4" xfId="4" xr:uid="{00000000-0005-0000-0000-000093000000}"/>
    <cellStyle name="Standaard 5" xfId="109" xr:uid="{00000000-0005-0000-0000-000094000000}"/>
    <cellStyle name="Standaard 5 2" xfId="140" xr:uid="{00000000-0005-0000-0000-000095000000}"/>
    <cellStyle name="Standaard 6" xfId="110" xr:uid="{00000000-0005-0000-0000-000096000000}"/>
    <cellStyle name="Standaard 7" xfId="155" xr:uid="{00000000-0005-0000-0000-000097000000}"/>
    <cellStyle name="Standaard 8" xfId="174" xr:uid="{00000000-0005-0000-0000-000098000000}"/>
    <cellStyle name="Standaard 9" xfId="175" xr:uid="{00000000-0005-0000-0000-000099000000}"/>
    <cellStyle name="Tabelstandaard" xfId="111" xr:uid="{00000000-0005-0000-0000-00009A000000}"/>
    <cellStyle name="Tabelstandaard financieel" xfId="112" xr:uid="{00000000-0005-0000-0000-00009B000000}"/>
    <cellStyle name="Tabelstandaard negatief" xfId="113" xr:uid="{00000000-0005-0000-0000-00009C000000}"/>
    <cellStyle name="Tabelstandaard Totaal" xfId="114" xr:uid="{00000000-0005-0000-0000-00009D000000}"/>
    <cellStyle name="Tabelstandaard Totaal 2" xfId="141" xr:uid="{00000000-0005-0000-0000-00009E000000}"/>
    <cellStyle name="Tabelstandaard Totaal 3" xfId="142" xr:uid="{00000000-0005-0000-0000-00009F000000}"/>
    <cellStyle name="Tabelstandaard Totaal Negatief" xfId="115" xr:uid="{00000000-0005-0000-0000-0000A0000000}"/>
    <cellStyle name="Tabelstandaard Totaal Negatief 2" xfId="116" xr:uid="{00000000-0005-0000-0000-0000A1000000}"/>
    <cellStyle name="Tabelstandaard Totaal Negatief 2 2" xfId="143" xr:uid="{00000000-0005-0000-0000-0000A2000000}"/>
    <cellStyle name="Tabelstandaard Totaal Negatief 2 3" xfId="144" xr:uid="{00000000-0005-0000-0000-0000A3000000}"/>
    <cellStyle name="Tabelstandaard Totaal Negatief 3" xfId="117" xr:uid="{00000000-0005-0000-0000-0000A4000000}"/>
    <cellStyle name="Tabelstandaard Totaal Negatief 3 2" xfId="145" xr:uid="{00000000-0005-0000-0000-0000A5000000}"/>
    <cellStyle name="Tabelstandaard Totaal Negatief 3 3" xfId="146" xr:uid="{00000000-0005-0000-0000-0000A6000000}"/>
    <cellStyle name="Tabelstandaard Totaal Negatief 4" xfId="118" xr:uid="{00000000-0005-0000-0000-0000A7000000}"/>
    <cellStyle name="Tabelstandaard Totaal Negatief 4 2" xfId="147" xr:uid="{00000000-0005-0000-0000-0000A8000000}"/>
    <cellStyle name="Tabelstandaard Totaal Negatief 4 3" xfId="148" xr:uid="{00000000-0005-0000-0000-0000A9000000}"/>
    <cellStyle name="Tabelstandaard Totaal Negatief 5" xfId="149" xr:uid="{00000000-0005-0000-0000-0000AA000000}"/>
    <cellStyle name="Tabelstandaard Totaal Negatief 6" xfId="150" xr:uid="{00000000-0005-0000-0000-0000AB000000}"/>
    <cellStyle name="Tabelstandaard Totaal_1077029755_GGZ-01c nacalculatieformulier ribw 2003 versie 040217(1)" xfId="119" xr:uid="{00000000-0005-0000-0000-0000AC000000}"/>
    <cellStyle name="Tabelstandaard_1077029755_GGZ-01c nacalculatieformulier ribw 2003 versie 040217(1)" xfId="120" xr:uid="{00000000-0005-0000-0000-0000AD000000}"/>
    <cellStyle name="Table  - Opmaakprofiel6" xfId="121" xr:uid="{00000000-0005-0000-0000-0000AE000000}"/>
    <cellStyle name="Table  - Opmaakprofiel6 2" xfId="151" xr:uid="{00000000-0005-0000-0000-0000AF000000}"/>
    <cellStyle name="Table  - Opmaakprofiel6 2 2" xfId="152" xr:uid="{00000000-0005-0000-0000-0000B0000000}"/>
    <cellStyle name="Title" xfId="170" xr:uid="{00000000-0005-0000-0000-0000B1000000}"/>
    <cellStyle name="Title  - Opmaakprofiel1" xfId="122" xr:uid="{00000000-0005-0000-0000-0000B2000000}"/>
    <cellStyle name="Title 2" xfId="123" xr:uid="{00000000-0005-0000-0000-0000B3000000}"/>
    <cellStyle name="Title_Consult" xfId="194" xr:uid="{00000000-0005-0000-0000-0000B4000000}"/>
    <cellStyle name="Total" xfId="171" xr:uid="{00000000-0005-0000-0000-0000B5000000}"/>
    <cellStyle name="TotCol - Opmaakprofiel5" xfId="124" xr:uid="{00000000-0005-0000-0000-0000B6000000}"/>
    <cellStyle name="TotRow - Opmaakprofiel4" xfId="125" xr:uid="{00000000-0005-0000-0000-0000B7000000}"/>
    <cellStyle name="TotRow - Opmaakprofiel4 2" xfId="153" xr:uid="{00000000-0005-0000-0000-0000B8000000}"/>
    <cellStyle name="TotRow - Opmaakprofiel4 2 2" xfId="154" xr:uid="{00000000-0005-0000-0000-0000B9000000}"/>
    <cellStyle name="Valuta" xfId="1" builtinId="4"/>
    <cellStyle name="Valuta 10" xfId="196" xr:uid="{00000000-0005-0000-0000-0000BB000000}"/>
    <cellStyle name="Valuta 2" xfId="3" xr:uid="{00000000-0005-0000-0000-0000BC000000}"/>
    <cellStyle name="Valuta 2 2" xfId="129" xr:uid="{00000000-0005-0000-0000-0000BD000000}"/>
    <cellStyle name="Valuta 3" xfId="126" xr:uid="{00000000-0005-0000-0000-0000BE000000}"/>
    <cellStyle name="Valuta 4" xfId="127" xr:uid="{00000000-0005-0000-0000-0000BF000000}"/>
    <cellStyle name="Valuta 5" xfId="130" xr:uid="{00000000-0005-0000-0000-0000C0000000}"/>
    <cellStyle name="Valuta 6" xfId="131" xr:uid="{00000000-0005-0000-0000-0000C1000000}"/>
    <cellStyle name="Valuta 7" xfId="188" xr:uid="{00000000-0005-0000-0000-0000C2000000}"/>
    <cellStyle name="Valuta 8" xfId="192" xr:uid="{00000000-0005-0000-0000-0000C3000000}"/>
    <cellStyle name="Valuta 9" xfId="180" xr:uid="{00000000-0005-0000-0000-0000C4000000}"/>
    <cellStyle name="Warning Text" xfId="172" xr:uid="{00000000-0005-0000-0000-0000C5000000}"/>
  </cellStyles>
  <dxfs count="32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B3B3"/>
        </patternFill>
      </fill>
    </dxf>
  </dxfs>
  <tableStyles count="0" defaultTableStyle="TableStyleMedium2" defaultPivotStyle="PivotStyleLight16"/>
  <colors>
    <mruColors>
      <color rgb="FFFFB3B3"/>
      <color rgb="FFFF9999"/>
      <color rgb="FFFF7C80"/>
      <color rgb="FF0C5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opLeftCell="A4" zoomScaleNormal="100" workbookViewId="0">
      <selection activeCell="G16" sqref="G16"/>
    </sheetView>
  </sheetViews>
  <sheetFormatPr baseColWidth="10" defaultColWidth="9.1640625" defaultRowHeight="15"/>
  <cols>
    <col min="1" max="1" width="15.33203125" bestFit="1" customWidth="1"/>
    <col min="2" max="2" width="20.83203125" bestFit="1" customWidth="1"/>
    <col min="3" max="3" width="20.5" bestFit="1" customWidth="1"/>
    <col min="4" max="4" width="18.83203125" bestFit="1" customWidth="1"/>
    <col min="5" max="5" width="16.33203125" bestFit="1" customWidth="1"/>
    <col min="6" max="6" width="16" bestFit="1" customWidth="1"/>
    <col min="7" max="7" width="14.33203125" bestFit="1" customWidth="1"/>
    <col min="8" max="8" width="14.5" bestFit="1" customWidth="1"/>
    <col min="9" max="9" width="10.5" bestFit="1" customWidth="1"/>
    <col min="10" max="10" width="17.83203125" customWidth="1"/>
    <col min="11" max="11" width="17" customWidth="1"/>
    <col min="12" max="12" width="13" bestFit="1" customWidth="1"/>
    <col min="14" max="14" width="17.83203125" bestFit="1" customWidth="1"/>
    <col min="17" max="17" width="16.1640625" bestFit="1" customWidth="1"/>
    <col min="18" max="21" width="12" bestFit="1" customWidth="1"/>
  </cols>
  <sheetData>
    <row r="1" spans="1:12">
      <c r="A1" s="28" t="s">
        <v>1669</v>
      </c>
      <c r="B1" s="9" t="s">
        <v>1670</v>
      </c>
      <c r="C1" s="9" t="s">
        <v>1671</v>
      </c>
      <c r="D1" s="9" t="s">
        <v>1676</v>
      </c>
      <c r="E1" s="9" t="s">
        <v>1680</v>
      </c>
      <c r="F1" s="9" t="s">
        <v>1679</v>
      </c>
      <c r="G1" s="9" t="s">
        <v>1678</v>
      </c>
      <c r="H1" s="9" t="s">
        <v>1672</v>
      </c>
      <c r="I1" s="9" t="s">
        <v>1673</v>
      </c>
      <c r="J1" s="30" t="s">
        <v>1677</v>
      </c>
      <c r="K1" s="9" t="s">
        <v>1674</v>
      </c>
      <c r="L1" s="9" t="s">
        <v>1675</v>
      </c>
    </row>
    <row r="2" spans="1:12">
      <c r="A2">
        <v>2017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</row>
    <row r="3" spans="1:12">
      <c r="A3">
        <v>2018</v>
      </c>
      <c r="B3" s="24">
        <v>1.0296000000000001</v>
      </c>
      <c r="C3" s="24">
        <v>1.0155000000000001</v>
      </c>
      <c r="D3" s="24">
        <v>1.0249999999999999</v>
      </c>
      <c r="E3" s="31">
        <f>1*B3</f>
        <v>1.0296000000000001</v>
      </c>
      <c r="F3" s="31">
        <f t="shared" ref="F3:G3" si="0">1*C3</f>
        <v>1.0155000000000001</v>
      </c>
      <c r="G3" s="31">
        <f t="shared" si="0"/>
        <v>1.0249999999999999</v>
      </c>
      <c r="H3" s="31">
        <f>0.85*E3+0.15*F3</f>
        <v>1.027485</v>
      </c>
      <c r="I3" s="31">
        <f>0.75*E3+0.25*F3</f>
        <v>1.0260750000000001</v>
      </c>
      <c r="J3" s="31">
        <f>2/3*E3+1/3*F3</f>
        <v>1.0249000000000001</v>
      </c>
      <c r="K3" s="31">
        <f>0.9*E3+0.1*F3</f>
        <v>1.0281900000000002</v>
      </c>
      <c r="L3" s="31">
        <f>E3</f>
        <v>1.0296000000000001</v>
      </c>
    </row>
    <row r="4" spans="1:12">
      <c r="A4" t="s">
        <v>1662</v>
      </c>
      <c r="B4" s="24">
        <v>1.0407999999999999</v>
      </c>
      <c r="C4" s="24">
        <v>1.0246</v>
      </c>
      <c r="D4" s="24">
        <v>1.0249999999999999</v>
      </c>
      <c r="E4" s="31">
        <f>E3*B4</f>
        <v>1.0716076800000001</v>
      </c>
      <c r="F4" s="31">
        <f t="shared" ref="F4:G4" si="1">F3*C4</f>
        <v>1.0404812999999999</v>
      </c>
      <c r="G4" s="31">
        <f t="shared" si="1"/>
        <v>1.0506249999999999</v>
      </c>
      <c r="H4" s="31">
        <f t="shared" ref="H4:H16" si="2">0.85*E4+0.15*F4</f>
        <v>1.066938723</v>
      </c>
      <c r="I4" s="31">
        <f t="shared" ref="I4:I16" si="3">0.75*E4+0.25*F4</f>
        <v>1.0638260850000001</v>
      </c>
      <c r="J4" s="31">
        <f t="shared" ref="J4:J16" si="4">2/3*E4+1/3*F4</f>
        <v>1.0612322199999999</v>
      </c>
      <c r="K4" s="31">
        <f t="shared" ref="K4:K16" si="5">0.9*E4+0.1*F4</f>
        <v>1.0684950420000001</v>
      </c>
      <c r="L4" s="31">
        <f t="shared" ref="L4:L16" si="6">E4</f>
        <v>1.0716076800000001</v>
      </c>
    </row>
    <row r="5" spans="1:12">
      <c r="A5">
        <v>2019</v>
      </c>
      <c r="B5" s="24">
        <v>1.0342</v>
      </c>
      <c r="C5" s="24">
        <v>1.0248999999999999</v>
      </c>
      <c r="D5" s="24">
        <v>1.0249999999999999</v>
      </c>
      <c r="E5" s="31">
        <f>E3*B5</f>
        <v>1.0648123200000001</v>
      </c>
      <c r="F5" s="31">
        <f t="shared" ref="F5:G5" si="7">F3*C5</f>
        <v>1.0407859500000001</v>
      </c>
      <c r="G5" s="31">
        <f t="shared" si="7"/>
        <v>1.0506249999999999</v>
      </c>
      <c r="H5" s="31">
        <f t="shared" si="2"/>
        <v>1.0612083645000001</v>
      </c>
      <c r="I5" s="31">
        <f t="shared" si="3"/>
        <v>1.0588057275000002</v>
      </c>
      <c r="J5" s="31">
        <f t="shared" si="4"/>
        <v>1.05680353</v>
      </c>
      <c r="K5" s="31">
        <f t="shared" si="5"/>
        <v>1.062409683</v>
      </c>
      <c r="L5" s="31">
        <f t="shared" si="6"/>
        <v>1.0648123200000001</v>
      </c>
    </row>
    <row r="6" spans="1:12">
      <c r="A6" t="s">
        <v>1663</v>
      </c>
      <c r="B6" s="24">
        <v>1.0251999999999999</v>
      </c>
      <c r="C6" s="24">
        <v>1.0145</v>
      </c>
      <c r="D6" s="24">
        <v>1.0249999999999999</v>
      </c>
      <c r="E6" s="31">
        <f>E5*B6</f>
        <v>1.0916455904640001</v>
      </c>
      <c r="F6" s="31">
        <f t="shared" ref="F6:G6" si="8">F5*C6</f>
        <v>1.055877346275</v>
      </c>
      <c r="G6" s="31">
        <f t="shared" si="8"/>
        <v>1.0768906249999999</v>
      </c>
      <c r="H6" s="31">
        <f t="shared" si="2"/>
        <v>1.08628035383565</v>
      </c>
      <c r="I6" s="31">
        <f t="shared" si="3"/>
        <v>1.08270352941675</v>
      </c>
      <c r="J6" s="31">
        <f t="shared" si="4"/>
        <v>1.0797228424009999</v>
      </c>
      <c r="K6" s="31">
        <f t="shared" si="5"/>
        <v>1.0880687660451001</v>
      </c>
      <c r="L6" s="31">
        <f t="shared" si="6"/>
        <v>1.0916455904640001</v>
      </c>
    </row>
    <row r="7" spans="1:12">
      <c r="A7">
        <v>2020</v>
      </c>
      <c r="B7" s="24">
        <v>1.0327999999999999</v>
      </c>
      <c r="C7" s="24">
        <v>1.0197000000000001</v>
      </c>
      <c r="D7" s="24">
        <v>1.0249999999999999</v>
      </c>
      <c r="E7" s="31">
        <f>E5*B7</f>
        <v>1.099738164096</v>
      </c>
      <c r="F7" s="31">
        <f t="shared" ref="F7:G7" si="9">F5*C7</f>
        <v>1.061289433215</v>
      </c>
      <c r="G7" s="31">
        <f t="shared" si="9"/>
        <v>1.0768906249999999</v>
      </c>
      <c r="H7" s="31">
        <f t="shared" si="2"/>
        <v>1.09397085446385</v>
      </c>
      <c r="I7" s="31">
        <f t="shared" si="3"/>
        <v>1.09012598137575</v>
      </c>
      <c r="J7" s="31">
        <f t="shared" si="4"/>
        <v>1.0869219204689999</v>
      </c>
      <c r="K7" s="31">
        <f t="shared" si="5"/>
        <v>1.0958932910079</v>
      </c>
      <c r="L7" s="31">
        <f t="shared" si="6"/>
        <v>1.099738164096</v>
      </c>
    </row>
    <row r="8" spans="1:12">
      <c r="A8" t="s">
        <v>1664</v>
      </c>
      <c r="B8" s="24">
        <v>1.0324</v>
      </c>
      <c r="C8" s="24">
        <v>1.0173000000000001</v>
      </c>
      <c r="D8" s="24">
        <v>1.0249999999999999</v>
      </c>
      <c r="E8" s="31">
        <f>E7*B8</f>
        <v>1.1353696806127105</v>
      </c>
      <c r="F8" s="31">
        <f t="shared" ref="F8:G8" si="10">F7*C8</f>
        <v>1.0796497404096197</v>
      </c>
      <c r="G8" s="31">
        <f t="shared" si="10"/>
        <v>1.1038128906249998</v>
      </c>
      <c r="H8" s="31">
        <f t="shared" si="2"/>
        <v>1.1270116895822468</v>
      </c>
      <c r="I8" s="31">
        <f t="shared" si="3"/>
        <v>1.1214396955619379</v>
      </c>
      <c r="J8" s="31">
        <f t="shared" si="4"/>
        <v>1.1167963672116801</v>
      </c>
      <c r="K8" s="31">
        <f t="shared" si="5"/>
        <v>1.1297976865924015</v>
      </c>
      <c r="L8" s="31">
        <f t="shared" si="6"/>
        <v>1.1353696806127105</v>
      </c>
    </row>
    <row r="9" spans="1:12">
      <c r="A9">
        <v>2021</v>
      </c>
      <c r="B9" s="24">
        <v>1.0201</v>
      </c>
      <c r="C9" s="24">
        <v>1.0177</v>
      </c>
      <c r="D9" s="24">
        <v>1.0249999999999999</v>
      </c>
      <c r="E9" s="31">
        <f>E7*B9</f>
        <v>1.1218429011943296</v>
      </c>
      <c r="F9" s="31">
        <f t="shared" ref="F9:G9" si="11">F7*C9</f>
        <v>1.0800742561829055</v>
      </c>
      <c r="G9" s="31">
        <f t="shared" si="11"/>
        <v>1.1038128906249998</v>
      </c>
      <c r="H9" s="31">
        <f t="shared" si="2"/>
        <v>1.115577604442616</v>
      </c>
      <c r="I9" s="31">
        <f t="shared" si="3"/>
        <v>1.1114007399414736</v>
      </c>
      <c r="J9" s="31">
        <f t="shared" si="4"/>
        <v>1.107920019523855</v>
      </c>
      <c r="K9" s="31">
        <f t="shared" si="5"/>
        <v>1.1176660366931872</v>
      </c>
      <c r="L9" s="31">
        <f t="shared" si="6"/>
        <v>1.1218429011943296</v>
      </c>
    </row>
    <row r="10" spans="1:12">
      <c r="A10" t="s">
        <v>1665</v>
      </c>
      <c r="B10" s="24">
        <v>1.0387</v>
      </c>
      <c r="C10" s="24">
        <v>1.0183</v>
      </c>
      <c r="D10" s="24">
        <v>1.0249999999999999</v>
      </c>
      <c r="E10" s="31">
        <f>E9*B10</f>
        <v>1.16525822147055</v>
      </c>
      <c r="F10" s="31">
        <f t="shared" ref="F10:G10" si="12">F9*C10</f>
        <v>1.0998396150710528</v>
      </c>
      <c r="G10" s="31">
        <f t="shared" si="12"/>
        <v>1.1314082128906247</v>
      </c>
      <c r="H10" s="31">
        <f t="shared" si="2"/>
        <v>1.1554454305106254</v>
      </c>
      <c r="I10" s="31">
        <f t="shared" si="3"/>
        <v>1.1489035698706758</v>
      </c>
      <c r="J10" s="31">
        <f t="shared" si="4"/>
        <v>1.1434520193373841</v>
      </c>
      <c r="K10" s="31">
        <f t="shared" si="5"/>
        <v>1.1587163608306004</v>
      </c>
      <c r="L10" s="31">
        <f t="shared" si="6"/>
        <v>1.16525822147055</v>
      </c>
    </row>
    <row r="11" spans="1:12">
      <c r="A11">
        <v>2022</v>
      </c>
      <c r="B11" s="24">
        <v>1.0442</v>
      </c>
      <c r="C11" s="24">
        <v>1.0925</v>
      </c>
      <c r="D11" s="24">
        <v>1.0249999999999999</v>
      </c>
      <c r="E11" s="31">
        <f>E9*B11</f>
        <v>1.1714283574271189</v>
      </c>
      <c r="F11" s="31">
        <f t="shared" ref="F11:G11" si="13">F9*C11</f>
        <v>1.1799811248798244</v>
      </c>
      <c r="G11" s="31">
        <f t="shared" si="13"/>
        <v>1.1314082128906247</v>
      </c>
      <c r="H11" s="31">
        <f t="shared" si="2"/>
        <v>1.1727112725450246</v>
      </c>
      <c r="I11" s="31">
        <f t="shared" si="3"/>
        <v>1.1735665492902954</v>
      </c>
      <c r="J11" s="31">
        <f t="shared" si="4"/>
        <v>1.1742792799113539</v>
      </c>
      <c r="K11" s="31">
        <f t="shared" si="5"/>
        <v>1.1722836341723897</v>
      </c>
      <c r="L11" s="31">
        <f t="shared" si="6"/>
        <v>1.1714283574271189</v>
      </c>
    </row>
    <row r="12" spans="1:12">
      <c r="A12" t="s">
        <v>1666</v>
      </c>
      <c r="B12" s="24">
        <v>1.0474000000000001</v>
      </c>
      <c r="C12" s="24">
        <v>1.0487</v>
      </c>
      <c r="D12" s="24">
        <v>1.0249999999999999</v>
      </c>
      <c r="E12" s="31">
        <f>E11*B12</f>
        <v>1.2269540615691645</v>
      </c>
      <c r="F12" s="31">
        <f t="shared" ref="F12:G12" si="14">F11*C12</f>
        <v>1.2374462056614719</v>
      </c>
      <c r="G12" s="31">
        <f t="shared" si="14"/>
        <v>1.1596934182128902</v>
      </c>
      <c r="H12" s="31">
        <f t="shared" si="2"/>
        <v>1.2285278831830106</v>
      </c>
      <c r="I12" s="31">
        <f t="shared" si="3"/>
        <v>1.2295770975922413</v>
      </c>
      <c r="J12" s="31">
        <f t="shared" si="4"/>
        <v>1.2304514429332669</v>
      </c>
      <c r="K12" s="31">
        <f t="shared" si="5"/>
        <v>1.2280032759783954</v>
      </c>
      <c r="L12" s="31">
        <f t="shared" si="6"/>
        <v>1.2269540615691645</v>
      </c>
    </row>
    <row r="13" spans="1:12">
      <c r="A13">
        <v>2023</v>
      </c>
      <c r="B13" s="24">
        <v>1.0636000000000001</v>
      </c>
      <c r="C13" s="24">
        <v>1.0702</v>
      </c>
      <c r="D13" s="24">
        <v>1.0249999999999999</v>
      </c>
      <c r="E13" s="31">
        <f>E11*B13</f>
        <v>1.2459312009594838</v>
      </c>
      <c r="F13" s="31">
        <f t="shared" ref="F13:G13" si="15">F11*C13</f>
        <v>1.2628157998463883</v>
      </c>
      <c r="G13" s="31">
        <f t="shared" si="15"/>
        <v>1.1596934182128902</v>
      </c>
      <c r="H13" s="31">
        <f t="shared" si="2"/>
        <v>1.2484638907925194</v>
      </c>
      <c r="I13" s="31">
        <f t="shared" si="3"/>
        <v>1.25015235068121</v>
      </c>
      <c r="J13" s="31">
        <f t="shared" si="4"/>
        <v>1.2515594005884518</v>
      </c>
      <c r="K13" s="31">
        <f t="shared" si="5"/>
        <v>1.2476196608481744</v>
      </c>
      <c r="L13" s="31">
        <f t="shared" si="6"/>
        <v>1.2459312009594838</v>
      </c>
    </row>
    <row r="14" spans="1:12">
      <c r="A14" t="s">
        <v>1667</v>
      </c>
      <c r="B14" s="24">
        <v>1.0494000000000001</v>
      </c>
      <c r="C14" s="24">
        <v>1.0250999999999999</v>
      </c>
      <c r="D14" s="24">
        <v>1.0249999999999999</v>
      </c>
      <c r="E14" s="31">
        <f>E13*B14</f>
        <v>1.3074802022868826</v>
      </c>
      <c r="F14" s="31">
        <f t="shared" ref="F14:G14" si="16">F13*C14</f>
        <v>1.2945124764225324</v>
      </c>
      <c r="G14" s="31">
        <f t="shared" si="16"/>
        <v>1.1886857536682123</v>
      </c>
      <c r="H14" s="31">
        <f t="shared" si="2"/>
        <v>1.3055350434072299</v>
      </c>
      <c r="I14" s="31">
        <f t="shared" si="3"/>
        <v>1.3042382708207951</v>
      </c>
      <c r="J14" s="31">
        <f t="shared" si="4"/>
        <v>1.3031576269987659</v>
      </c>
      <c r="K14" s="31">
        <f t="shared" si="5"/>
        <v>1.3061834297004475</v>
      </c>
      <c r="L14" s="31">
        <f t="shared" si="6"/>
        <v>1.3074802022868826</v>
      </c>
    </row>
    <row r="15" spans="1:12">
      <c r="A15">
        <v>2024</v>
      </c>
      <c r="B15" s="24">
        <v>1.06</v>
      </c>
      <c r="C15" s="24">
        <v>1.0309999999999999</v>
      </c>
      <c r="D15" s="24">
        <v>1.0249999999999999</v>
      </c>
      <c r="E15" s="31">
        <f>E13*B15</f>
        <v>1.320687073017053</v>
      </c>
      <c r="F15" s="31">
        <f t="shared" ref="F15:G15" si="17">F13*C15</f>
        <v>1.3019630896416261</v>
      </c>
      <c r="G15" s="31">
        <f t="shared" si="17"/>
        <v>1.1886857536682123</v>
      </c>
      <c r="H15" s="31">
        <f t="shared" si="2"/>
        <v>1.3178784755107389</v>
      </c>
      <c r="I15" s="31">
        <f t="shared" si="3"/>
        <v>1.3160060771731963</v>
      </c>
      <c r="J15" s="31">
        <f t="shared" si="4"/>
        <v>1.314445745225244</v>
      </c>
      <c r="K15" s="31">
        <f t="shared" si="5"/>
        <v>1.3188146746795104</v>
      </c>
      <c r="L15" s="31">
        <f t="shared" si="6"/>
        <v>1.320687073017053</v>
      </c>
    </row>
    <row r="16" spans="1:12">
      <c r="A16" t="s">
        <v>1668</v>
      </c>
      <c r="B16" s="24">
        <v>1.0418000000000001</v>
      </c>
      <c r="C16" s="24">
        <v>1.0182</v>
      </c>
      <c r="D16" s="24">
        <v>1.0249999999999999</v>
      </c>
      <c r="E16" s="31">
        <f>E15*B16</f>
        <v>1.3758917926691658</v>
      </c>
      <c r="F16" s="31">
        <f t="shared" ref="F16:G16" si="18">F15*C16</f>
        <v>1.3256588178731037</v>
      </c>
      <c r="G16" s="31">
        <f t="shared" si="18"/>
        <v>1.2184028975099175</v>
      </c>
      <c r="H16" s="31">
        <f t="shared" si="2"/>
        <v>1.3683568464497564</v>
      </c>
      <c r="I16" s="31">
        <f t="shared" si="3"/>
        <v>1.3633335489701501</v>
      </c>
      <c r="J16" s="31">
        <f t="shared" si="4"/>
        <v>1.3591474677371451</v>
      </c>
      <c r="K16" s="31">
        <f t="shared" si="5"/>
        <v>1.3708684951895596</v>
      </c>
      <c r="L16" s="31">
        <f t="shared" si="6"/>
        <v>1.3758917926691658</v>
      </c>
    </row>
  </sheetData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5"/>
  <sheetViews>
    <sheetView tabSelected="1" zoomScaleNormal="100" workbookViewId="0">
      <pane xSplit="6" ySplit="1" topLeftCell="U2" activePane="bottomRight" state="frozen"/>
      <selection pane="topRight" activeCell="H1" sqref="H1"/>
      <selection pane="bottomLeft" activeCell="A2" sqref="A2"/>
      <selection pane="bottomRight" activeCell="D51" sqref="D51"/>
    </sheetView>
  </sheetViews>
  <sheetFormatPr baseColWidth="10" defaultColWidth="8.83203125" defaultRowHeight="15"/>
  <cols>
    <col min="1" max="1" width="14" bestFit="1" customWidth="1"/>
    <col min="2" max="2" width="12" bestFit="1" customWidth="1"/>
    <col min="3" max="3" width="6.33203125" customWidth="1"/>
    <col min="4" max="4" width="55.1640625" bestFit="1" customWidth="1"/>
    <col min="5" max="5" width="61.83203125" customWidth="1"/>
    <col min="6" max="6" width="22.33203125" bestFit="1" customWidth="1"/>
    <col min="7" max="7" width="22.6640625" bestFit="1" customWidth="1"/>
    <col min="8" max="9" width="24.5" bestFit="1" customWidth="1"/>
    <col min="10" max="10" width="31.33203125" bestFit="1" customWidth="1"/>
    <col min="11" max="11" width="15.5" customWidth="1"/>
    <col min="12" max="12" width="17.5" bestFit="1" customWidth="1"/>
    <col min="13" max="13" width="17.5" customWidth="1"/>
    <col min="14" max="14" width="12.5" bestFit="1" customWidth="1"/>
    <col min="15" max="15" width="18.6640625" bestFit="1" customWidth="1"/>
    <col min="16" max="16" width="25" bestFit="1" customWidth="1"/>
    <col min="17" max="17" width="28.1640625" bestFit="1" customWidth="1"/>
    <col min="18" max="18" width="23.1640625" bestFit="1" customWidth="1"/>
    <col min="19" max="19" width="2.83203125" customWidth="1"/>
    <col min="20" max="20" width="21.5" bestFit="1" customWidth="1"/>
    <col min="21" max="21" width="28.1640625" bestFit="1" customWidth="1"/>
    <col min="22" max="22" width="23.1640625" bestFit="1" customWidth="1"/>
    <col min="23" max="23" width="2.83203125" customWidth="1"/>
    <col min="24" max="24" width="11.5" customWidth="1"/>
    <col min="25" max="25" width="12.5" bestFit="1" customWidth="1"/>
  </cols>
  <sheetData>
    <row r="1" spans="1:25">
      <c r="A1" s="1" t="s">
        <v>1430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1428</v>
      </c>
      <c r="G1" s="3" t="s">
        <v>5</v>
      </c>
      <c r="H1" s="3" t="s">
        <v>6</v>
      </c>
      <c r="I1" s="3" t="s">
        <v>1485</v>
      </c>
      <c r="J1" s="3" t="s">
        <v>12</v>
      </c>
      <c r="K1" s="3" t="s">
        <v>208</v>
      </c>
      <c r="L1" s="3" t="s">
        <v>207</v>
      </c>
      <c r="M1" s="3" t="s">
        <v>1433</v>
      </c>
      <c r="N1" s="3" t="s">
        <v>7</v>
      </c>
      <c r="O1" s="3" t="s">
        <v>8</v>
      </c>
      <c r="P1" s="4" t="s">
        <v>10</v>
      </c>
      <c r="Q1" s="4" t="s">
        <v>11</v>
      </c>
      <c r="R1" s="11" t="s">
        <v>1622</v>
      </c>
      <c r="T1" s="3" t="s">
        <v>9</v>
      </c>
      <c r="U1" s="4" t="s">
        <v>11</v>
      </c>
      <c r="V1" s="11" t="s">
        <v>1623</v>
      </c>
      <c r="X1" s="3" t="s">
        <v>13</v>
      </c>
      <c r="Y1" s="3" t="s">
        <v>14</v>
      </c>
    </row>
    <row r="2" spans="1:25">
      <c r="A2" s="2" t="s">
        <v>209</v>
      </c>
      <c r="B2" s="2" t="s">
        <v>0</v>
      </c>
      <c r="C2" s="2">
        <v>5</v>
      </c>
      <c r="D2" s="2" t="s">
        <v>42</v>
      </c>
      <c r="E2" s="2" t="s">
        <v>34</v>
      </c>
      <c r="F2" s="2" t="s">
        <v>22</v>
      </c>
      <c r="G2" s="16">
        <v>8.4132324629999999</v>
      </c>
      <c r="H2" s="16">
        <v>10.797965720000001</v>
      </c>
      <c r="I2" s="16">
        <f>(G2+H2)*L2*M2-G2</f>
        <v>10.807623285382583</v>
      </c>
      <c r="J2" s="7">
        <v>1.261081374</v>
      </c>
      <c r="K2" s="18">
        <v>1</v>
      </c>
      <c r="L2" s="15">
        <v>1.0005027049999999</v>
      </c>
      <c r="M2" s="15">
        <v>1</v>
      </c>
      <c r="N2" s="7">
        <v>24.239063179999999</v>
      </c>
      <c r="O2" s="8">
        <f t="shared" ref="O2:O65" si="0">ROUND(J2*SUM(G2:H2)*L2*$M2,2)</f>
        <v>24.24</v>
      </c>
      <c r="P2" s="5">
        <f>N2*(1.0041)</f>
        <v>24.338443339037998</v>
      </c>
      <c r="Q2" s="5">
        <f>P2*(1.0155)</f>
        <v>24.715689210793087</v>
      </c>
      <c r="R2" s="10">
        <f>Q2*Index!$H$16</f>
        <v>33.819882546313096</v>
      </c>
      <c r="T2" s="7">
        <v>2.0438582470000002</v>
      </c>
      <c r="U2" s="5">
        <f>T2*(1.0155)</f>
        <v>2.0755380498285003</v>
      </c>
      <c r="V2" s="5">
        <f>U2*(Index!$G$16/Index!$G$7)</f>
        <v>2.3482807957429555</v>
      </c>
      <c r="X2" s="7">
        <v>36.17</v>
      </c>
      <c r="Y2" s="20">
        <f t="shared" ref="Y2:Y65" si="1">ROUND((R2+V2) * IF(D2 = "Forensische en beveiligde zorg - niet klinische of ambulante zorg", 0.982799429, 1),2)</f>
        <v>36.17</v>
      </c>
    </row>
    <row r="3" spans="1:25">
      <c r="A3" s="2" t="s">
        <v>210</v>
      </c>
      <c r="B3" s="2" t="s">
        <v>0</v>
      </c>
      <c r="C3" s="2">
        <v>5</v>
      </c>
      <c r="D3" s="2" t="s">
        <v>43</v>
      </c>
      <c r="E3" s="2" t="s">
        <v>34</v>
      </c>
      <c r="F3" s="2" t="s">
        <v>22</v>
      </c>
      <c r="G3" s="16">
        <v>8.4132324629999999</v>
      </c>
      <c r="H3" s="16">
        <v>16.85807638</v>
      </c>
      <c r="I3" s="16">
        <f t="shared" ref="I3:I65" si="2">(G3+H3)*L3*M3-G3</f>
        <v>17.386862065917718</v>
      </c>
      <c r="J3" s="7">
        <v>1.543853911</v>
      </c>
      <c r="K3" s="18">
        <v>0</v>
      </c>
      <c r="L3" s="15">
        <v>1.020924349</v>
      </c>
      <c r="M3" s="15">
        <v>1</v>
      </c>
      <c r="N3" s="7">
        <v>39.831576869999999</v>
      </c>
      <c r="O3" s="8">
        <f t="shared" si="0"/>
        <v>39.83</v>
      </c>
      <c r="P3" s="5">
        <f t="shared" ref="P3:P65" si="3">N3*(1.0041)</f>
        <v>39.994886335166996</v>
      </c>
      <c r="Q3" s="5">
        <f t="shared" ref="Q3:Q65" si="4">P3*(1.0155)</f>
        <v>40.614807073362087</v>
      </c>
      <c r="R3" s="10">
        <f>Q3*Index!$H$16</f>
        <v>55.575549326071005</v>
      </c>
      <c r="T3" s="7">
        <v>2.4523815560000002</v>
      </c>
      <c r="U3" s="5">
        <f t="shared" ref="U3:U65" si="5">T3*(1.0155)</f>
        <v>2.4903934701180002</v>
      </c>
      <c r="V3" s="5">
        <f>U3*(Index!$G$16/Index!$G$7)</f>
        <v>2.8176516254206874</v>
      </c>
      <c r="X3" s="7">
        <v>58.39</v>
      </c>
      <c r="Y3" s="20">
        <f t="shared" si="1"/>
        <v>58.39</v>
      </c>
    </row>
    <row r="4" spans="1:25">
      <c r="A4" s="2" t="s">
        <v>211</v>
      </c>
      <c r="B4" s="2" t="s">
        <v>0</v>
      </c>
      <c r="C4" s="2">
        <v>5</v>
      </c>
      <c r="D4" s="2" t="s">
        <v>44</v>
      </c>
      <c r="E4" s="2" t="s">
        <v>34</v>
      </c>
      <c r="F4" s="2" t="s">
        <v>22</v>
      </c>
      <c r="G4" s="16">
        <v>8.4132324629999999</v>
      </c>
      <c r="H4" s="16">
        <v>21.33869211</v>
      </c>
      <c r="I4" s="16">
        <f t="shared" si="2"/>
        <v>22.496001305008811</v>
      </c>
      <c r="J4" s="7">
        <v>1.643129633</v>
      </c>
      <c r="K4" s="18">
        <v>0</v>
      </c>
      <c r="L4" s="15">
        <v>1.0388986330000001</v>
      </c>
      <c r="M4" s="15">
        <v>1</v>
      </c>
      <c r="N4" s="7">
        <v>50.787877960000003</v>
      </c>
      <c r="O4" s="8">
        <f t="shared" si="0"/>
        <v>50.79</v>
      </c>
      <c r="P4" s="5">
        <f t="shared" si="3"/>
        <v>50.996108259636003</v>
      </c>
      <c r="Q4" s="5">
        <f t="shared" si="4"/>
        <v>51.786547937660366</v>
      </c>
      <c r="R4" s="10">
        <f>Q4*Index!$H$16</f>
        <v>70.862477424496078</v>
      </c>
      <c r="T4" s="7">
        <v>2.852570134</v>
      </c>
      <c r="U4" s="5">
        <f t="shared" si="5"/>
        <v>2.8967849710770004</v>
      </c>
      <c r="V4" s="5">
        <f>U4*(Index!$G$16/Index!$G$7)</f>
        <v>3.2774463072546483</v>
      </c>
      <c r="X4" s="7">
        <v>74.14</v>
      </c>
      <c r="Y4" s="20">
        <f t="shared" si="1"/>
        <v>74.14</v>
      </c>
    </row>
    <row r="5" spans="1:25">
      <c r="A5" s="2" t="s">
        <v>212</v>
      </c>
      <c r="B5" s="2" t="s">
        <v>0</v>
      </c>
      <c r="C5" s="2">
        <v>5</v>
      </c>
      <c r="D5" s="2" t="s">
        <v>45</v>
      </c>
      <c r="E5" s="2" t="s">
        <v>34</v>
      </c>
      <c r="F5" s="2" t="s">
        <v>22</v>
      </c>
      <c r="G5" s="16">
        <v>8.4132324629999999</v>
      </c>
      <c r="H5" s="16">
        <v>27.05798089</v>
      </c>
      <c r="I5" s="16">
        <f t="shared" si="2"/>
        <v>29.166057162663492</v>
      </c>
      <c r="J5" s="7">
        <v>1.7261119840000001</v>
      </c>
      <c r="K5" s="18">
        <v>0</v>
      </c>
      <c r="L5" s="15">
        <v>1.059430622</v>
      </c>
      <c r="M5" s="15">
        <v>1</v>
      </c>
      <c r="N5" s="7">
        <v>64.86606218</v>
      </c>
      <c r="O5" s="8">
        <f t="shared" si="0"/>
        <v>64.87</v>
      </c>
      <c r="P5" s="5">
        <f t="shared" si="3"/>
        <v>65.132013034937998</v>
      </c>
      <c r="Q5" s="5">
        <f t="shared" si="4"/>
        <v>66.141559236979546</v>
      </c>
      <c r="R5" s="10">
        <f>Q5*Index!$H$16</f>
        <v>90.505255416783086</v>
      </c>
      <c r="T5" s="7">
        <v>2.9156663709999999</v>
      </c>
      <c r="U5" s="5">
        <f t="shared" si="5"/>
        <v>2.9608591997505003</v>
      </c>
      <c r="V5" s="5">
        <f>U5*(Index!$G$16/Index!$G$7)</f>
        <v>3.3499404158104777</v>
      </c>
      <c r="X5" s="7">
        <v>93.86</v>
      </c>
      <c r="Y5" s="20">
        <f t="shared" si="1"/>
        <v>93.86</v>
      </c>
    </row>
    <row r="6" spans="1:25">
      <c r="A6" s="2" t="s">
        <v>213</v>
      </c>
      <c r="B6" s="2" t="s">
        <v>0</v>
      </c>
      <c r="C6" s="2">
        <v>5</v>
      </c>
      <c r="D6" s="2" t="s">
        <v>1434</v>
      </c>
      <c r="E6" s="2" t="s">
        <v>34</v>
      </c>
      <c r="F6" s="2" t="s">
        <v>22</v>
      </c>
      <c r="G6" s="16">
        <v>8.4132324629999999</v>
      </c>
      <c r="H6" s="16">
        <v>32.052333330000003</v>
      </c>
      <c r="I6" s="16">
        <f t="shared" si="2"/>
        <v>34.152991735975412</v>
      </c>
      <c r="J6" s="7">
        <v>1.7294778980000001</v>
      </c>
      <c r="K6" s="18">
        <v>0</v>
      </c>
      <c r="L6" s="15">
        <v>1.0519122460000001</v>
      </c>
      <c r="M6" s="15">
        <v>1</v>
      </c>
      <c r="N6" s="7">
        <v>73.617343950000006</v>
      </c>
      <c r="O6" s="8">
        <f t="shared" si="0"/>
        <v>73.62</v>
      </c>
      <c r="P6" s="5">
        <f t="shared" si="3"/>
        <v>73.919175060195002</v>
      </c>
      <c r="Q6" s="5">
        <f t="shared" si="4"/>
        <v>75.064922273628028</v>
      </c>
      <c r="R6" s="10">
        <f>Q6*Index!$H$16</f>
        <v>102.71560032133773</v>
      </c>
      <c r="T6" s="7">
        <v>3.4639265849999998</v>
      </c>
      <c r="U6" s="5">
        <f t="shared" si="5"/>
        <v>3.5176174470674999</v>
      </c>
      <c r="V6" s="5">
        <f>U6*(Index!$G$16/Index!$G$7)</f>
        <v>3.9798612694195206</v>
      </c>
      <c r="X6" s="7">
        <v>106.7</v>
      </c>
      <c r="Y6" s="20">
        <f t="shared" si="1"/>
        <v>106.7</v>
      </c>
    </row>
    <row r="7" spans="1:25">
      <c r="A7" s="2" t="s">
        <v>214</v>
      </c>
      <c r="B7" s="2" t="s">
        <v>0</v>
      </c>
      <c r="C7" s="2">
        <v>5</v>
      </c>
      <c r="D7" s="2" t="s">
        <v>1435</v>
      </c>
      <c r="E7" s="2" t="s">
        <v>34</v>
      </c>
      <c r="F7" s="2" t="s">
        <v>197</v>
      </c>
      <c r="G7" s="16">
        <v>8.4132324629999999</v>
      </c>
      <c r="H7" s="16">
        <v>53.523954029999999</v>
      </c>
      <c r="I7" s="16">
        <f t="shared" si="2"/>
        <v>59.523609971710769</v>
      </c>
      <c r="J7" s="7">
        <v>1.73496104</v>
      </c>
      <c r="K7" s="18">
        <v>0</v>
      </c>
      <c r="L7" s="15">
        <v>1.096866782</v>
      </c>
      <c r="M7" s="15">
        <v>1</v>
      </c>
      <c r="N7" s="7">
        <v>117.86777480000001</v>
      </c>
      <c r="O7" s="8">
        <f t="shared" si="0"/>
        <v>117.87</v>
      </c>
      <c r="P7" s="5">
        <f t="shared" si="3"/>
        <v>118.35103267668001</v>
      </c>
      <c r="Q7" s="5">
        <f t="shared" si="4"/>
        <v>120.18547368316855</v>
      </c>
      <c r="R7" s="10">
        <f>Q7*Index!$H$16</f>
        <v>164.4566157581707</v>
      </c>
      <c r="T7" s="7">
        <v>5.4642208050000001</v>
      </c>
      <c r="U7" s="5">
        <f t="shared" si="5"/>
        <v>5.5489162274775001</v>
      </c>
      <c r="V7" s="5">
        <f>U7*(Index!$G$16/Index!$G$7)</f>
        <v>6.278089392410104</v>
      </c>
      <c r="X7" s="7">
        <v>170.73</v>
      </c>
      <c r="Y7" s="20">
        <f t="shared" si="1"/>
        <v>170.73</v>
      </c>
    </row>
    <row r="8" spans="1:25">
      <c r="A8" s="2" t="s">
        <v>215</v>
      </c>
      <c r="B8" s="2" t="s">
        <v>0</v>
      </c>
      <c r="C8" s="2">
        <v>5</v>
      </c>
      <c r="D8" s="2" t="s">
        <v>1429</v>
      </c>
      <c r="E8" s="2" t="s">
        <v>34</v>
      </c>
      <c r="F8" s="2" t="s">
        <v>197</v>
      </c>
      <c r="G8" s="16">
        <v>8.4132324629999999</v>
      </c>
      <c r="H8" s="16">
        <v>39.944607900000001</v>
      </c>
      <c r="I8" s="16">
        <f t="shared" si="2"/>
        <v>38.955866377262609</v>
      </c>
      <c r="J8" s="7">
        <v>1.7596624830000001</v>
      </c>
      <c r="K8" s="18">
        <v>0</v>
      </c>
      <c r="L8" s="15">
        <v>0.97955364599999994</v>
      </c>
      <c r="M8" s="15">
        <v>1</v>
      </c>
      <c r="N8" s="7">
        <v>83.353626129999995</v>
      </c>
      <c r="O8" s="8">
        <f t="shared" si="0"/>
        <v>83.35</v>
      </c>
      <c r="P8" s="5">
        <f t="shared" si="3"/>
        <v>83.695375997132999</v>
      </c>
      <c r="Q8" s="5">
        <f t="shared" si="4"/>
        <v>84.992654325088566</v>
      </c>
      <c r="R8" s="10">
        <f>Q8*Index!$H$16</f>
        <v>116.30028044367243</v>
      </c>
      <c r="T8" s="7">
        <v>4.1673374279999997</v>
      </c>
      <c r="U8" s="5">
        <f t="shared" si="5"/>
        <v>4.2319311581340004</v>
      </c>
      <c r="V8" s="5">
        <f>U8*(Index!$G$16/Index!$G$7)</f>
        <v>4.78804166870054</v>
      </c>
      <c r="X8" s="7">
        <v>119.01</v>
      </c>
      <c r="Y8" s="20">
        <f t="shared" si="1"/>
        <v>119.01</v>
      </c>
    </row>
    <row r="9" spans="1:25">
      <c r="A9" s="2" t="s">
        <v>216</v>
      </c>
      <c r="B9" s="2" t="s">
        <v>0</v>
      </c>
      <c r="C9" s="2">
        <v>5</v>
      </c>
      <c r="D9" s="2" t="s">
        <v>203</v>
      </c>
      <c r="E9" s="2" t="s">
        <v>34</v>
      </c>
      <c r="F9" s="2" t="s">
        <v>22</v>
      </c>
      <c r="G9" s="16">
        <v>8.4132324629999999</v>
      </c>
      <c r="H9" s="16">
        <v>30.764957819999999</v>
      </c>
      <c r="I9" s="16">
        <f t="shared" si="2"/>
        <v>32.151948539534267</v>
      </c>
      <c r="J9" s="7">
        <v>1.892692501</v>
      </c>
      <c r="K9" s="18">
        <v>1</v>
      </c>
      <c r="L9" s="15">
        <v>1.035402113</v>
      </c>
      <c r="M9" s="15">
        <v>1</v>
      </c>
      <c r="N9" s="7">
        <v>76.777413850000002</v>
      </c>
      <c r="O9" s="8">
        <f t="shared" si="0"/>
        <v>76.78</v>
      </c>
      <c r="P9" s="5">
        <f t="shared" si="3"/>
        <v>77.092201246784995</v>
      </c>
      <c r="Q9" s="5">
        <f t="shared" si="4"/>
        <v>78.287130366110162</v>
      </c>
      <c r="R9" s="10">
        <f>Q9*Index!$H$16</f>
        <v>107.12473082537147</v>
      </c>
      <c r="T9" s="7">
        <v>3.6454024450000002</v>
      </c>
      <c r="U9" s="5">
        <f t="shared" si="5"/>
        <v>3.7019061828975004</v>
      </c>
      <c r="V9" s="5">
        <f>U9*(Index!$G$16/Index!$G$7)</f>
        <v>4.1883670586808144</v>
      </c>
      <c r="X9" s="7">
        <v>111.31</v>
      </c>
      <c r="Y9" s="20">
        <f t="shared" si="1"/>
        <v>111.31</v>
      </c>
    </row>
    <row r="10" spans="1:25">
      <c r="A10" s="2" t="s">
        <v>217</v>
      </c>
      <c r="B10" s="2" t="s">
        <v>0</v>
      </c>
      <c r="C10" s="2">
        <v>5</v>
      </c>
      <c r="D10" s="2" t="s">
        <v>42</v>
      </c>
      <c r="E10" s="2" t="s">
        <v>35</v>
      </c>
      <c r="F10" s="2" t="s">
        <v>22</v>
      </c>
      <c r="G10" s="16">
        <v>8.4132324629999999</v>
      </c>
      <c r="H10" s="16">
        <v>11.221391329999999</v>
      </c>
      <c r="I10" s="16">
        <f t="shared" si="2"/>
        <v>11.231261753553859</v>
      </c>
      <c r="J10" s="7">
        <v>2.483560797</v>
      </c>
      <c r="K10" s="18">
        <v>0</v>
      </c>
      <c r="L10" s="15">
        <v>1.0005027049999999</v>
      </c>
      <c r="M10" s="15">
        <v>1</v>
      </c>
      <c r="N10" s="7">
        <v>48.788295699999999</v>
      </c>
      <c r="O10" s="8">
        <f t="shared" si="0"/>
        <v>48.79</v>
      </c>
      <c r="P10" s="5">
        <f t="shared" si="3"/>
        <v>48.988327712370001</v>
      </c>
      <c r="Q10" s="5">
        <f t="shared" si="4"/>
        <v>49.747646791911741</v>
      </c>
      <c r="R10" s="10">
        <f>Q10*Index!$H$16</f>
        <v>68.072533082476696</v>
      </c>
      <c r="T10" s="7">
        <v>2.3839869880000002</v>
      </c>
      <c r="U10" s="5">
        <f t="shared" si="5"/>
        <v>2.4209387863140002</v>
      </c>
      <c r="V10" s="5">
        <f>U10*(Index!$G$16/Index!$G$7)</f>
        <v>2.7390700257411202</v>
      </c>
      <c r="X10" s="7">
        <v>70.81</v>
      </c>
      <c r="Y10" s="20">
        <f t="shared" si="1"/>
        <v>70.81</v>
      </c>
    </row>
    <row r="11" spans="1:25">
      <c r="A11" s="2" t="s">
        <v>218</v>
      </c>
      <c r="B11" s="2" t="s">
        <v>0</v>
      </c>
      <c r="C11" s="2">
        <v>5</v>
      </c>
      <c r="D11" s="2" t="s">
        <v>43</v>
      </c>
      <c r="E11" s="2" t="s">
        <v>35</v>
      </c>
      <c r="F11" s="2" t="s">
        <v>22</v>
      </c>
      <c r="G11" s="16">
        <v>8.4132324629999999</v>
      </c>
      <c r="H11" s="16">
        <v>17.7808286</v>
      </c>
      <c r="I11" s="16">
        <f t="shared" si="2"/>
        <v>18.328922275409521</v>
      </c>
      <c r="J11" s="7">
        <v>2.8455207680000001</v>
      </c>
      <c r="K11" s="18">
        <v>0</v>
      </c>
      <c r="L11" s="15">
        <v>1.020924349</v>
      </c>
      <c r="M11" s="15">
        <v>1</v>
      </c>
      <c r="N11" s="7">
        <v>76.095356730000006</v>
      </c>
      <c r="O11" s="8">
        <f t="shared" si="0"/>
        <v>76.099999999999994</v>
      </c>
      <c r="P11" s="5">
        <f t="shared" si="3"/>
        <v>76.407347692593007</v>
      </c>
      <c r="Q11" s="5">
        <f t="shared" si="4"/>
        <v>77.591661581828205</v>
      </c>
      <c r="R11" s="10">
        <f>Q11*Index!$H$16</f>
        <v>106.17308135290716</v>
      </c>
      <c r="T11" s="7">
        <v>2.9640455210000001</v>
      </c>
      <c r="U11" s="5">
        <f t="shared" si="5"/>
        <v>3.0099882265755005</v>
      </c>
      <c r="V11" s="5">
        <f>U11*(Index!$G$16/Index!$G$7)</f>
        <v>3.4055254002516069</v>
      </c>
      <c r="X11" s="7">
        <v>109.58</v>
      </c>
      <c r="Y11" s="20">
        <f t="shared" si="1"/>
        <v>109.58</v>
      </c>
    </row>
    <row r="12" spans="1:25">
      <c r="A12" s="2" t="s">
        <v>219</v>
      </c>
      <c r="B12" s="2" t="s">
        <v>0</v>
      </c>
      <c r="C12" s="2">
        <v>5</v>
      </c>
      <c r="D12" s="2" t="s">
        <v>44</v>
      </c>
      <c r="E12" s="2" t="s">
        <v>35</v>
      </c>
      <c r="F12" s="2" t="s">
        <v>22</v>
      </c>
      <c r="G12" s="16">
        <v>8.4132324629999999</v>
      </c>
      <c r="H12" s="16">
        <v>23.602569079999999</v>
      </c>
      <c r="I12" s="16">
        <f t="shared" si="2"/>
        <v>24.847939994421985</v>
      </c>
      <c r="J12" s="7">
        <v>2.8938253390000002</v>
      </c>
      <c r="K12" s="18">
        <v>0</v>
      </c>
      <c r="L12" s="15">
        <v>1.0388986330000001</v>
      </c>
      <c r="M12" s="15">
        <v>1</v>
      </c>
      <c r="N12" s="7">
        <v>96.252023730000005</v>
      </c>
      <c r="O12" s="8">
        <f t="shared" si="0"/>
        <v>96.25</v>
      </c>
      <c r="P12" s="5">
        <f t="shared" si="3"/>
        <v>96.646657027293003</v>
      </c>
      <c r="Q12" s="5">
        <f t="shared" si="4"/>
        <v>98.144680211216055</v>
      </c>
      <c r="R12" s="10">
        <f>Q12*Index!$H$16</f>
        <v>134.29694510963941</v>
      </c>
      <c r="T12" s="7">
        <v>3.883645064</v>
      </c>
      <c r="U12" s="5">
        <f t="shared" si="5"/>
        <v>3.9438415624920005</v>
      </c>
      <c r="V12" s="5">
        <f>U12*(Index!$G$16/Index!$G$7)</f>
        <v>4.4620947341428421</v>
      </c>
      <c r="X12" s="7">
        <v>138.76</v>
      </c>
      <c r="Y12" s="20">
        <f t="shared" si="1"/>
        <v>138.76</v>
      </c>
    </row>
    <row r="13" spans="1:25">
      <c r="A13" s="2" t="s">
        <v>220</v>
      </c>
      <c r="B13" s="2" t="s">
        <v>0</v>
      </c>
      <c r="C13" s="2">
        <v>5</v>
      </c>
      <c r="D13" s="2" t="s">
        <v>45</v>
      </c>
      <c r="E13" s="2" t="s">
        <v>35</v>
      </c>
      <c r="F13" s="2" t="s">
        <v>22</v>
      </c>
      <c r="G13" s="16">
        <v>8.4132324629999999</v>
      </c>
      <c r="H13" s="16">
        <v>30.6925174</v>
      </c>
      <c r="I13" s="16">
        <f t="shared" si="2"/>
        <v>33.016596438134506</v>
      </c>
      <c r="J13" s="7">
        <v>2.8295098699999999</v>
      </c>
      <c r="K13" s="18">
        <v>0</v>
      </c>
      <c r="L13" s="15">
        <v>1.059430622</v>
      </c>
      <c r="M13" s="15">
        <v>1</v>
      </c>
      <c r="N13" s="7">
        <v>117.2261098</v>
      </c>
      <c r="O13" s="8">
        <f t="shared" si="0"/>
        <v>117.23</v>
      </c>
      <c r="P13" s="5">
        <f t="shared" si="3"/>
        <v>117.70673685018001</v>
      </c>
      <c r="Q13" s="5">
        <f t="shared" si="4"/>
        <v>119.53119127135781</v>
      </c>
      <c r="R13" s="10">
        <f>Q13*Index!$H$16</f>
        <v>163.56132394045784</v>
      </c>
      <c r="T13" s="7">
        <v>3.5400666959999998</v>
      </c>
      <c r="U13" s="5">
        <f t="shared" si="5"/>
        <v>3.5949377297880001</v>
      </c>
      <c r="V13" s="5">
        <f>U13*(Index!$G$16/Index!$G$7)</f>
        <v>4.0673420723125195</v>
      </c>
      <c r="X13" s="7">
        <v>167.63</v>
      </c>
      <c r="Y13" s="20">
        <f t="shared" si="1"/>
        <v>167.63</v>
      </c>
    </row>
    <row r="14" spans="1:25">
      <c r="A14" s="2" t="s">
        <v>221</v>
      </c>
      <c r="B14" s="2" t="s">
        <v>0</v>
      </c>
      <c r="C14" s="2">
        <v>5</v>
      </c>
      <c r="D14" s="2" t="s">
        <v>1434</v>
      </c>
      <c r="E14" s="2" t="s">
        <v>35</v>
      </c>
      <c r="F14" s="2" t="s">
        <v>22</v>
      </c>
      <c r="G14" s="16">
        <v>8.4132324629999999</v>
      </c>
      <c r="H14" s="16">
        <v>37.741553199999998</v>
      </c>
      <c r="I14" s="16">
        <f t="shared" si="2"/>
        <v>40.137551787414935</v>
      </c>
      <c r="J14" s="7">
        <v>2.8900842249999998</v>
      </c>
      <c r="K14" s="18">
        <v>0</v>
      </c>
      <c r="L14" s="15">
        <v>1.0519122460000001</v>
      </c>
      <c r="M14" s="15">
        <v>1</v>
      </c>
      <c r="N14" s="7">
        <v>140.31585569999999</v>
      </c>
      <c r="O14" s="8">
        <f t="shared" si="0"/>
        <v>140.32</v>
      </c>
      <c r="P14" s="5">
        <f t="shared" si="3"/>
        <v>140.89115070836999</v>
      </c>
      <c r="Q14" s="5">
        <f t="shared" si="4"/>
        <v>143.07496354434974</v>
      </c>
      <c r="R14" s="10">
        <f>Q14*Index!$H$16</f>
        <v>195.77760592146026</v>
      </c>
      <c r="T14" s="7">
        <v>3.8925796240000001</v>
      </c>
      <c r="U14" s="5">
        <f t="shared" si="5"/>
        <v>3.9529146081720006</v>
      </c>
      <c r="V14" s="5">
        <f>U14*(Index!$G$16/Index!$G$7)</f>
        <v>4.4723600525411262</v>
      </c>
      <c r="X14" s="7">
        <v>200.25</v>
      </c>
      <c r="Y14" s="20">
        <f t="shared" si="1"/>
        <v>200.25</v>
      </c>
    </row>
    <row r="15" spans="1:25">
      <c r="A15" s="2" t="s">
        <v>222</v>
      </c>
      <c r="B15" s="2" t="s">
        <v>0</v>
      </c>
      <c r="C15" s="2">
        <v>5</v>
      </c>
      <c r="D15" s="2" t="s">
        <v>1435</v>
      </c>
      <c r="E15" s="2" t="s">
        <v>35</v>
      </c>
      <c r="F15" s="2" t="s">
        <v>197</v>
      </c>
      <c r="G15" s="16">
        <v>8.4132324629999999</v>
      </c>
      <c r="H15" s="16">
        <v>55.449963969999999</v>
      </c>
      <c r="I15" s="16">
        <f t="shared" si="2"/>
        <v>61.636186296698583</v>
      </c>
      <c r="J15" s="7">
        <v>3.2655199760000002</v>
      </c>
      <c r="K15" s="18">
        <v>0</v>
      </c>
      <c r="L15" s="15">
        <v>1.096866782</v>
      </c>
      <c r="M15" s="15">
        <v>1</v>
      </c>
      <c r="N15" s="7">
        <v>228.7477763</v>
      </c>
      <c r="O15" s="8">
        <f t="shared" si="0"/>
        <v>228.75</v>
      </c>
      <c r="P15" s="5">
        <f t="shared" si="3"/>
        <v>229.68564218283001</v>
      </c>
      <c r="Q15" s="5">
        <f t="shared" si="4"/>
        <v>233.24576963666388</v>
      </c>
      <c r="R15" s="10">
        <f>Q15*Index!$H$16</f>
        <v>319.16344578777171</v>
      </c>
      <c r="T15" s="7">
        <v>5.931394472</v>
      </c>
      <c r="U15" s="5">
        <f t="shared" si="5"/>
        <v>6.0233310863160003</v>
      </c>
      <c r="V15" s="5">
        <f>U15*(Index!$G$16/Index!$G$7)</f>
        <v>6.8148462600173296</v>
      </c>
      <c r="X15" s="7">
        <v>325.98</v>
      </c>
      <c r="Y15" s="20">
        <f t="shared" si="1"/>
        <v>325.98</v>
      </c>
    </row>
    <row r="16" spans="1:25">
      <c r="A16" s="2" t="s">
        <v>223</v>
      </c>
      <c r="B16" s="2" t="s">
        <v>0</v>
      </c>
      <c r="C16" s="2">
        <v>5</v>
      </c>
      <c r="D16" s="2" t="s">
        <v>1429</v>
      </c>
      <c r="E16" s="2" t="s">
        <v>35</v>
      </c>
      <c r="F16" s="2" t="s">
        <v>197</v>
      </c>
      <c r="G16" s="16">
        <v>8.4132324629999999</v>
      </c>
      <c r="H16" s="16">
        <v>41.305488949999997</v>
      </c>
      <c r="I16" s="16">
        <f t="shared" si="2"/>
        <v>40.288922371562414</v>
      </c>
      <c r="J16" s="7">
        <v>3.3971029829999999</v>
      </c>
      <c r="K16" s="18">
        <v>0</v>
      </c>
      <c r="L16" s="15">
        <v>0.97955364599999994</v>
      </c>
      <c r="M16" s="15">
        <v>1</v>
      </c>
      <c r="N16" s="7">
        <v>165.4462355</v>
      </c>
      <c r="O16" s="8">
        <f t="shared" si="0"/>
        <v>165.45</v>
      </c>
      <c r="P16" s="5">
        <f t="shared" si="3"/>
        <v>166.12456506555</v>
      </c>
      <c r="Q16" s="5">
        <f t="shared" si="4"/>
        <v>168.69949582406605</v>
      </c>
      <c r="R16" s="10">
        <f>Q16*Index!$H$16</f>
        <v>230.84111010348286</v>
      </c>
      <c r="T16" s="7">
        <v>4.7771915319999998</v>
      </c>
      <c r="U16" s="5">
        <f t="shared" si="5"/>
        <v>4.8512380007460001</v>
      </c>
      <c r="V16" s="5">
        <f>U16*(Index!$G$16/Index!$G$7)</f>
        <v>5.4887305167311178</v>
      </c>
      <c r="X16" s="7">
        <v>232.26</v>
      </c>
      <c r="Y16" s="20">
        <f t="shared" si="1"/>
        <v>232.26</v>
      </c>
    </row>
    <row r="17" spans="1:25">
      <c r="A17" s="2" t="s">
        <v>224</v>
      </c>
      <c r="B17" s="2" t="s">
        <v>0</v>
      </c>
      <c r="C17" s="2">
        <v>5</v>
      </c>
      <c r="D17" s="2" t="s">
        <v>203</v>
      </c>
      <c r="E17" s="2" t="s">
        <v>35</v>
      </c>
      <c r="F17" s="2" t="s">
        <v>22</v>
      </c>
      <c r="G17" s="16">
        <v>8.4132324629999999</v>
      </c>
      <c r="H17" s="16">
        <v>29.935805479999999</v>
      </c>
      <c r="I17" s="16">
        <f t="shared" si="2"/>
        <v>31.293442454699374</v>
      </c>
      <c r="J17" s="7">
        <v>3.1795770999999999</v>
      </c>
      <c r="K17" s="18">
        <v>1</v>
      </c>
      <c r="L17" s="15">
        <v>1.035402113</v>
      </c>
      <c r="M17" s="15">
        <v>1</v>
      </c>
      <c r="N17" s="7">
        <v>126.2504342</v>
      </c>
      <c r="O17" s="8">
        <f t="shared" si="0"/>
        <v>126.25</v>
      </c>
      <c r="P17" s="5">
        <f t="shared" si="3"/>
        <v>126.76806098022</v>
      </c>
      <c r="Q17" s="5">
        <f t="shared" si="4"/>
        <v>128.73296592541342</v>
      </c>
      <c r="R17" s="10">
        <f>Q17*Index!$H$16</f>
        <v>176.15263528782265</v>
      </c>
      <c r="T17" s="7">
        <v>3.4904390570000001</v>
      </c>
      <c r="U17" s="5">
        <f t="shared" si="5"/>
        <v>3.5445408623835002</v>
      </c>
      <c r="V17" s="5">
        <f>U17*(Index!$G$16/Index!$G$7)</f>
        <v>4.0103226426271084</v>
      </c>
      <c r="X17" s="7">
        <v>180.16</v>
      </c>
      <c r="Y17" s="20">
        <f t="shared" si="1"/>
        <v>180.16</v>
      </c>
    </row>
    <row r="18" spans="1:25">
      <c r="A18" s="2" t="s">
        <v>225</v>
      </c>
      <c r="B18" s="2" t="s">
        <v>0</v>
      </c>
      <c r="C18" s="2">
        <v>5</v>
      </c>
      <c r="D18" s="2" t="s">
        <v>42</v>
      </c>
      <c r="E18" s="2" t="s">
        <v>36</v>
      </c>
      <c r="F18" s="2" t="s">
        <v>22</v>
      </c>
      <c r="G18" s="16">
        <v>8.4132324629999999</v>
      </c>
      <c r="H18" s="16">
        <v>10.451409979999999</v>
      </c>
      <c r="I18" s="16">
        <f t="shared" si="2"/>
        <v>10.460893330079308</v>
      </c>
      <c r="J18" s="7">
        <v>1.9388135200000001</v>
      </c>
      <c r="K18" s="18">
        <v>0</v>
      </c>
      <c r="L18" s="15">
        <v>1.0005027049999999</v>
      </c>
      <c r="M18" s="15">
        <v>1</v>
      </c>
      <c r="N18" s="7">
        <v>36.593410259999999</v>
      </c>
      <c r="O18" s="8">
        <f t="shared" si="0"/>
        <v>36.590000000000003</v>
      </c>
      <c r="P18" s="5">
        <f t="shared" si="3"/>
        <v>36.743443242066</v>
      </c>
      <c r="Q18" s="5">
        <f t="shared" si="4"/>
        <v>37.312966612318029</v>
      </c>
      <c r="R18" s="10">
        <f>Q18*Index!$H$16</f>
        <v>51.057453325316551</v>
      </c>
      <c r="T18" s="7">
        <v>1.9368743980000001</v>
      </c>
      <c r="U18" s="5">
        <f t="shared" si="5"/>
        <v>1.9668959511690003</v>
      </c>
      <c r="V18" s="5">
        <f>U18*(Index!$G$16/Index!$G$7)</f>
        <v>2.2253622330539233</v>
      </c>
      <c r="X18" s="7">
        <v>53.28</v>
      </c>
      <c r="Y18" s="20">
        <f t="shared" si="1"/>
        <v>53.28</v>
      </c>
    </row>
    <row r="19" spans="1:25">
      <c r="A19" s="2" t="s">
        <v>226</v>
      </c>
      <c r="B19" s="2" t="s">
        <v>0</v>
      </c>
      <c r="C19" s="2">
        <v>5</v>
      </c>
      <c r="D19" s="2" t="s">
        <v>43</v>
      </c>
      <c r="E19" s="2" t="s">
        <v>36</v>
      </c>
      <c r="F19" s="2" t="s">
        <v>22</v>
      </c>
      <c r="G19" s="16">
        <v>8.4132324629999999</v>
      </c>
      <c r="H19" s="16">
        <v>16.164080819999999</v>
      </c>
      <c r="I19" s="16">
        <f t="shared" si="2"/>
        <v>16.678345100615825</v>
      </c>
      <c r="J19" s="7">
        <v>2.2154964810000002</v>
      </c>
      <c r="K19" s="18">
        <v>0</v>
      </c>
      <c r="L19" s="15">
        <v>1.020924349</v>
      </c>
      <c r="M19" s="15">
        <v>1</v>
      </c>
      <c r="N19" s="7">
        <v>55.590301830000001</v>
      </c>
      <c r="O19" s="8">
        <f t="shared" si="0"/>
        <v>55.59</v>
      </c>
      <c r="P19" s="5">
        <f t="shared" si="3"/>
        <v>55.818222067503001</v>
      </c>
      <c r="Q19" s="5">
        <f t="shared" si="4"/>
        <v>56.683404509549298</v>
      </c>
      <c r="R19" s="10">
        <f>Q19*Index!$H$16</f>
        <v>77.563124640722776</v>
      </c>
      <c r="T19" s="7">
        <v>2.3071920800000001</v>
      </c>
      <c r="U19" s="5">
        <f t="shared" si="5"/>
        <v>2.3429535572400004</v>
      </c>
      <c r="V19" s="5">
        <f>U19*(Index!$G$16/Index!$G$7)</f>
        <v>2.6508368970826401</v>
      </c>
      <c r="X19" s="7">
        <v>80.209999999999994</v>
      </c>
      <c r="Y19" s="20">
        <f t="shared" si="1"/>
        <v>80.209999999999994</v>
      </c>
    </row>
    <row r="20" spans="1:25">
      <c r="A20" s="2" t="s">
        <v>227</v>
      </c>
      <c r="B20" s="2" t="s">
        <v>0</v>
      </c>
      <c r="C20" s="2">
        <v>5</v>
      </c>
      <c r="D20" s="2" t="s">
        <v>44</v>
      </c>
      <c r="E20" s="2" t="s">
        <v>36</v>
      </c>
      <c r="F20" s="2" t="s">
        <v>22</v>
      </c>
      <c r="G20" s="16">
        <v>8.4132324629999999</v>
      </c>
      <c r="H20" s="16">
        <v>19.881006419999999</v>
      </c>
      <c r="I20" s="16">
        <f t="shared" si="2"/>
        <v>20.981613634324148</v>
      </c>
      <c r="J20" s="7">
        <v>2.2527385089999998</v>
      </c>
      <c r="K20" s="18">
        <v>0</v>
      </c>
      <c r="L20" s="15">
        <v>1.0388986330000001</v>
      </c>
      <c r="M20" s="15">
        <v>1</v>
      </c>
      <c r="N20" s="7">
        <v>66.218901790000004</v>
      </c>
      <c r="O20" s="8">
        <f t="shared" si="0"/>
        <v>66.22</v>
      </c>
      <c r="P20" s="5">
        <f t="shared" si="3"/>
        <v>66.490399287339002</v>
      </c>
      <c r="Q20" s="5">
        <f t="shared" si="4"/>
        <v>67.521000476292755</v>
      </c>
      <c r="R20" s="10">
        <f>Q20*Index!$H$16</f>
        <v>92.392823280872449</v>
      </c>
      <c r="T20" s="7">
        <v>2.5065818910000002</v>
      </c>
      <c r="U20" s="5">
        <f t="shared" si="5"/>
        <v>2.5454339103105004</v>
      </c>
      <c r="V20" s="5">
        <f>U20*(Index!$G$16/Index!$G$7)</f>
        <v>2.8799248314955972</v>
      </c>
      <c r="X20" s="7">
        <v>95.27</v>
      </c>
      <c r="Y20" s="20">
        <f t="shared" si="1"/>
        <v>95.27</v>
      </c>
    </row>
    <row r="21" spans="1:25">
      <c r="A21" s="2" t="s">
        <v>228</v>
      </c>
      <c r="B21" s="2" t="s">
        <v>0</v>
      </c>
      <c r="C21" s="2">
        <v>5</v>
      </c>
      <c r="D21" s="2" t="s">
        <v>45</v>
      </c>
      <c r="E21" s="2" t="s">
        <v>36</v>
      </c>
      <c r="F21" s="2" t="s">
        <v>22</v>
      </c>
      <c r="G21" s="16">
        <v>8.4132324629999999</v>
      </c>
      <c r="H21" s="16">
        <v>24.849999990000001</v>
      </c>
      <c r="I21" s="16">
        <f t="shared" si="2"/>
        <v>26.826854584412381</v>
      </c>
      <c r="J21" s="7">
        <v>2.2702296660000001</v>
      </c>
      <c r="K21" s="18">
        <v>0</v>
      </c>
      <c r="L21" s="15">
        <v>1.059430622</v>
      </c>
      <c r="M21" s="15">
        <v>1</v>
      </c>
      <c r="N21" s="7">
        <v>80.003091029999993</v>
      </c>
      <c r="O21" s="8">
        <f t="shared" si="0"/>
        <v>80</v>
      </c>
      <c r="P21" s="5">
        <f t="shared" si="3"/>
        <v>80.331103703222993</v>
      </c>
      <c r="Q21" s="5">
        <f t="shared" si="4"/>
        <v>81.576235810622961</v>
      </c>
      <c r="R21" s="10">
        <f>Q21*Index!$H$16</f>
        <v>111.62540077906573</v>
      </c>
      <c r="T21" s="7">
        <v>2.4706319809999999</v>
      </c>
      <c r="U21" s="5">
        <f t="shared" si="5"/>
        <v>2.5089267767055001</v>
      </c>
      <c r="V21" s="5">
        <f>U21*(Index!$G$16/Index!$G$7)</f>
        <v>2.8386203607058045</v>
      </c>
      <c r="X21" s="7">
        <v>114.46</v>
      </c>
      <c r="Y21" s="20">
        <f t="shared" si="1"/>
        <v>114.46</v>
      </c>
    </row>
    <row r="22" spans="1:25">
      <c r="A22" s="2" t="s">
        <v>229</v>
      </c>
      <c r="B22" s="2" t="s">
        <v>0</v>
      </c>
      <c r="C22" s="2">
        <v>5</v>
      </c>
      <c r="D22" s="2" t="s">
        <v>1434</v>
      </c>
      <c r="E22" s="2" t="s">
        <v>36</v>
      </c>
      <c r="F22" s="2" t="s">
        <v>22</v>
      </c>
      <c r="G22" s="16">
        <v>8.4132324629999999</v>
      </c>
      <c r="H22" s="16">
        <v>28.845713499999999</v>
      </c>
      <c r="I22" s="16">
        <f t="shared" si="2"/>
        <v>30.779909068531971</v>
      </c>
      <c r="J22" s="7">
        <v>2.376519697</v>
      </c>
      <c r="K22" s="18">
        <v>0</v>
      </c>
      <c r="L22" s="15">
        <v>1.0519122460000001</v>
      </c>
      <c r="M22" s="15">
        <v>1</v>
      </c>
      <c r="N22" s="7">
        <v>93.143272839999995</v>
      </c>
      <c r="O22" s="8">
        <f t="shared" si="0"/>
        <v>93.14</v>
      </c>
      <c r="P22" s="5">
        <f t="shared" si="3"/>
        <v>93.525160258643993</v>
      </c>
      <c r="Q22" s="5">
        <f t="shared" si="4"/>
        <v>94.974800242652975</v>
      </c>
      <c r="R22" s="10">
        <f>Q22*Index!$H$16</f>
        <v>129.95941815223219</v>
      </c>
      <c r="T22" s="7">
        <v>2.9232291990000001</v>
      </c>
      <c r="U22" s="5">
        <f t="shared" si="5"/>
        <v>2.9685392515845002</v>
      </c>
      <c r="V22" s="5">
        <f>U22*(Index!$G$16/Index!$G$7)</f>
        <v>3.3586296895308911</v>
      </c>
      <c r="X22" s="7">
        <v>133.32</v>
      </c>
      <c r="Y22" s="20">
        <f t="shared" si="1"/>
        <v>133.32</v>
      </c>
    </row>
    <row r="23" spans="1:25">
      <c r="A23" s="2" t="s">
        <v>230</v>
      </c>
      <c r="B23" s="2" t="s">
        <v>0</v>
      </c>
      <c r="C23" s="2">
        <v>5</v>
      </c>
      <c r="D23" s="2" t="s">
        <v>1435</v>
      </c>
      <c r="E23" s="2" t="s">
        <v>36</v>
      </c>
      <c r="F23" s="2" t="s">
        <v>197</v>
      </c>
      <c r="G23" s="16">
        <v>8.4132324629999999</v>
      </c>
      <c r="H23" s="16">
        <v>51.910159110000002</v>
      </c>
      <c r="I23" s="16">
        <f t="shared" si="2"/>
        <v>57.753491931002429</v>
      </c>
      <c r="J23" s="7">
        <v>2.2687516570000001</v>
      </c>
      <c r="K23" s="18">
        <v>0</v>
      </c>
      <c r="L23" s="15">
        <v>1.096866782</v>
      </c>
      <c r="M23" s="15">
        <v>1</v>
      </c>
      <c r="N23" s="7">
        <v>150.1158657</v>
      </c>
      <c r="O23" s="8">
        <f t="shared" si="0"/>
        <v>150.12</v>
      </c>
      <c r="P23" s="5">
        <f t="shared" si="3"/>
        <v>150.73134074936999</v>
      </c>
      <c r="Q23" s="5">
        <f t="shared" si="4"/>
        <v>153.06767653098524</v>
      </c>
      <c r="R23" s="10">
        <f>Q23*Index!$H$16</f>
        <v>209.45120315133036</v>
      </c>
      <c r="T23" s="7">
        <v>4.901897376</v>
      </c>
      <c r="U23" s="5">
        <f t="shared" si="5"/>
        <v>4.9778767853280002</v>
      </c>
      <c r="V23" s="5">
        <f>U23*(Index!$G$16/Index!$G$7)</f>
        <v>5.6320106776776795</v>
      </c>
      <c r="X23" s="7">
        <v>215.08</v>
      </c>
      <c r="Y23" s="20">
        <f t="shared" si="1"/>
        <v>215.08</v>
      </c>
    </row>
    <row r="24" spans="1:25">
      <c r="A24" s="2" t="s">
        <v>231</v>
      </c>
      <c r="B24" s="2" t="s">
        <v>0</v>
      </c>
      <c r="C24" s="2">
        <v>5</v>
      </c>
      <c r="D24" s="2" t="s">
        <v>1429</v>
      </c>
      <c r="E24" s="2" t="s">
        <v>36</v>
      </c>
      <c r="F24" s="2" t="s">
        <v>197</v>
      </c>
      <c r="G24" s="16">
        <v>8.4132324629999999</v>
      </c>
      <c r="H24" s="16">
        <v>38.78665556</v>
      </c>
      <c r="I24" s="16">
        <f t="shared" si="2"/>
        <v>37.821589940721381</v>
      </c>
      <c r="J24" s="7">
        <v>2.4663802760000002</v>
      </c>
      <c r="K24" s="18">
        <v>0</v>
      </c>
      <c r="L24" s="15">
        <v>0.97955364599999994</v>
      </c>
      <c r="M24" s="15">
        <v>1</v>
      </c>
      <c r="N24" s="7">
        <v>114.0326541</v>
      </c>
      <c r="O24" s="8">
        <f t="shared" si="0"/>
        <v>114.03</v>
      </c>
      <c r="P24" s="5">
        <f t="shared" si="3"/>
        <v>114.50018798181</v>
      </c>
      <c r="Q24" s="5">
        <f t="shared" si="4"/>
        <v>116.27494089552806</v>
      </c>
      <c r="R24" s="10">
        <f>Q24*Index!$H$16</f>
        <v>159.10561144493659</v>
      </c>
      <c r="T24" s="7">
        <v>3.8572208469999998</v>
      </c>
      <c r="U24" s="5">
        <f t="shared" si="5"/>
        <v>3.9170077701285</v>
      </c>
      <c r="V24" s="5">
        <f>U24*(Index!$G$16/Index!$G$7)</f>
        <v>4.4317347610797757</v>
      </c>
      <c r="X24" s="7">
        <v>160.72</v>
      </c>
      <c r="Y24" s="20">
        <f t="shared" si="1"/>
        <v>160.72</v>
      </c>
    </row>
    <row r="25" spans="1:25">
      <c r="A25" s="2" t="s">
        <v>232</v>
      </c>
      <c r="B25" s="2" t="s">
        <v>0</v>
      </c>
      <c r="C25" s="2">
        <v>5</v>
      </c>
      <c r="D25" s="2" t="s">
        <v>203</v>
      </c>
      <c r="E25" s="2" t="s">
        <v>36</v>
      </c>
      <c r="F25" s="2" t="s">
        <v>22</v>
      </c>
      <c r="G25" s="16">
        <v>8.4132324629999999</v>
      </c>
      <c r="H25" s="16">
        <v>31.138828270000001</v>
      </c>
      <c r="I25" s="16">
        <f t="shared" si="2"/>
        <v>32.539054793452529</v>
      </c>
      <c r="J25" s="7">
        <v>2.5706021670000001</v>
      </c>
      <c r="K25" s="18">
        <v>1</v>
      </c>
      <c r="L25" s="15">
        <v>1.035402113</v>
      </c>
      <c r="M25" s="15">
        <v>1</v>
      </c>
      <c r="N25" s="7">
        <v>105.27203830000001</v>
      </c>
      <c r="O25" s="8">
        <f t="shared" si="0"/>
        <v>105.27</v>
      </c>
      <c r="P25" s="5">
        <f t="shared" si="3"/>
        <v>105.70365365703</v>
      </c>
      <c r="Q25" s="5">
        <f t="shared" si="4"/>
        <v>107.34206028871398</v>
      </c>
      <c r="R25" s="10">
        <f>Q25*Index!$H$16</f>
        <v>146.88224310808428</v>
      </c>
      <c r="T25" s="7">
        <v>3.7665922780000001</v>
      </c>
      <c r="U25" s="5">
        <f t="shared" si="5"/>
        <v>3.8249744583090002</v>
      </c>
      <c r="V25" s="5">
        <f>U25*(Index!$G$16/Index!$G$7)</f>
        <v>4.3276075162276699</v>
      </c>
      <c r="X25" s="7">
        <v>151.21</v>
      </c>
      <c r="Y25" s="20">
        <f t="shared" si="1"/>
        <v>151.21</v>
      </c>
    </row>
    <row r="26" spans="1:25">
      <c r="A26" s="2" t="s">
        <v>233</v>
      </c>
      <c r="B26" s="2" t="s">
        <v>0</v>
      </c>
      <c r="C26" s="2">
        <v>5</v>
      </c>
      <c r="D26" s="2" t="s">
        <v>42</v>
      </c>
      <c r="E26" s="2" t="s">
        <v>37</v>
      </c>
      <c r="F26" s="2" t="s">
        <v>22</v>
      </c>
      <c r="G26" s="16">
        <v>8.4132324629999999</v>
      </c>
      <c r="H26" s="16">
        <v>10.31297065</v>
      </c>
      <c r="I26" s="16">
        <f t="shared" si="2"/>
        <v>10.322384405935921</v>
      </c>
      <c r="J26" s="7">
        <v>1.354902432</v>
      </c>
      <c r="K26" s="18">
        <v>1</v>
      </c>
      <c r="L26" s="15">
        <v>1.0005027049999999</v>
      </c>
      <c r="M26" s="15">
        <v>1</v>
      </c>
      <c r="N26" s="7">
        <v>25.384932840000001</v>
      </c>
      <c r="O26" s="8">
        <f t="shared" si="0"/>
        <v>25.38</v>
      </c>
      <c r="P26" s="5">
        <f t="shared" si="3"/>
        <v>25.489011064644</v>
      </c>
      <c r="Q26" s="5">
        <f t="shared" si="4"/>
        <v>25.884090736145986</v>
      </c>
      <c r="R26" s="10">
        <f>Q26*Index!$H$16</f>
        <v>35.418672772932076</v>
      </c>
      <c r="T26" s="7">
        <v>1.884464508</v>
      </c>
      <c r="U26" s="5">
        <f t="shared" si="5"/>
        <v>1.913673707874</v>
      </c>
      <c r="V26" s="5">
        <f>U26*(Index!$G$16/Index!$G$7)</f>
        <v>2.1651461498814975</v>
      </c>
      <c r="X26" s="7">
        <v>37.58</v>
      </c>
      <c r="Y26" s="20">
        <f t="shared" si="1"/>
        <v>37.58</v>
      </c>
    </row>
    <row r="27" spans="1:25">
      <c r="A27" s="2" t="s">
        <v>234</v>
      </c>
      <c r="B27" s="2" t="s">
        <v>0</v>
      </c>
      <c r="C27" s="2">
        <v>5</v>
      </c>
      <c r="D27" s="2" t="s">
        <v>43</v>
      </c>
      <c r="E27" s="2" t="s">
        <v>37</v>
      </c>
      <c r="F27" s="2" t="s">
        <v>22</v>
      </c>
      <c r="G27" s="16">
        <v>8.4132324629999999</v>
      </c>
      <c r="H27" s="16">
        <v>16.33851349</v>
      </c>
      <c r="I27" s="16">
        <f t="shared" si="2"/>
        <v>16.856427660679909</v>
      </c>
      <c r="J27" s="7">
        <v>1.680150271</v>
      </c>
      <c r="K27" s="18">
        <v>0</v>
      </c>
      <c r="L27" s="15">
        <v>1.020924349</v>
      </c>
      <c r="M27" s="15">
        <v>1</v>
      </c>
      <c r="N27" s="7">
        <v>42.456826329999998</v>
      </c>
      <c r="O27" s="8">
        <f t="shared" si="0"/>
        <v>42.46</v>
      </c>
      <c r="P27" s="5">
        <f t="shared" si="3"/>
        <v>42.630899317952995</v>
      </c>
      <c r="Q27" s="5">
        <f t="shared" si="4"/>
        <v>43.291678257381271</v>
      </c>
      <c r="R27" s="10">
        <f>Q27*Index!$H$16</f>
        <v>59.238464337787725</v>
      </c>
      <c r="T27" s="7">
        <v>2.438653317</v>
      </c>
      <c r="U27" s="5">
        <f t="shared" si="5"/>
        <v>2.4764524434135002</v>
      </c>
      <c r="V27" s="5">
        <f>U27*(Index!$G$16/Index!$G$7)</f>
        <v>2.8018786333110883</v>
      </c>
      <c r="X27" s="7">
        <v>62.04</v>
      </c>
      <c r="Y27" s="20">
        <f t="shared" si="1"/>
        <v>62.04</v>
      </c>
    </row>
    <row r="28" spans="1:25">
      <c r="A28" s="2" t="s">
        <v>235</v>
      </c>
      <c r="B28" s="2" t="s">
        <v>0</v>
      </c>
      <c r="C28" s="2">
        <v>5</v>
      </c>
      <c r="D28" s="2" t="s">
        <v>44</v>
      </c>
      <c r="E28" s="2" t="s">
        <v>37</v>
      </c>
      <c r="F28" s="2" t="s">
        <v>22</v>
      </c>
      <c r="G28" s="16">
        <v>8.4132324629999999</v>
      </c>
      <c r="H28" s="16">
        <v>21.675380709999999</v>
      </c>
      <c r="I28" s="16">
        <f t="shared" si="2"/>
        <v>22.845786631295493</v>
      </c>
      <c r="J28" s="7">
        <v>1.7236048470000001</v>
      </c>
      <c r="K28" s="18">
        <v>0</v>
      </c>
      <c r="L28" s="15">
        <v>1.0388986330000001</v>
      </c>
      <c r="M28" s="15">
        <v>1</v>
      </c>
      <c r="N28" s="7">
        <v>53.878196840000001</v>
      </c>
      <c r="O28" s="8">
        <f t="shared" si="0"/>
        <v>53.88</v>
      </c>
      <c r="P28" s="5">
        <f t="shared" si="3"/>
        <v>54.099097447044002</v>
      </c>
      <c r="Q28" s="5">
        <f t="shared" si="4"/>
        <v>54.93763345747319</v>
      </c>
      <c r="R28" s="10">
        <f>Q28*Index!$H$16</f>
        <v>75.174286869280635</v>
      </c>
      <c r="T28" s="7">
        <v>3.0014787900000002</v>
      </c>
      <c r="U28" s="5">
        <f t="shared" si="5"/>
        <v>3.0480017112450004</v>
      </c>
      <c r="V28" s="5">
        <f>U28*(Index!$G$16/Index!$G$7)</f>
        <v>3.4485341690072708</v>
      </c>
      <c r="X28" s="7">
        <v>78.62</v>
      </c>
      <c r="Y28" s="20">
        <f t="shared" si="1"/>
        <v>78.62</v>
      </c>
    </row>
    <row r="29" spans="1:25">
      <c r="A29" s="2" t="s">
        <v>236</v>
      </c>
      <c r="B29" s="2" t="s">
        <v>0</v>
      </c>
      <c r="C29" s="2">
        <v>5</v>
      </c>
      <c r="D29" s="2" t="s">
        <v>45</v>
      </c>
      <c r="E29" s="2" t="s">
        <v>37</v>
      </c>
      <c r="F29" s="2" t="s">
        <v>22</v>
      </c>
      <c r="G29" s="16">
        <v>8.4132324629999999</v>
      </c>
      <c r="H29" s="16">
        <v>28.177399059999999</v>
      </c>
      <c r="I29" s="16">
        <f t="shared" si="2"/>
        <v>30.352003050784695</v>
      </c>
      <c r="J29" s="7">
        <v>1.709571073</v>
      </c>
      <c r="K29" s="18">
        <v>0</v>
      </c>
      <c r="L29" s="15">
        <v>1.059430622</v>
      </c>
      <c r="M29" s="15">
        <v>1</v>
      </c>
      <c r="N29" s="7">
        <v>66.271925289999999</v>
      </c>
      <c r="O29" s="8">
        <f t="shared" si="0"/>
        <v>66.27</v>
      </c>
      <c r="P29" s="5">
        <f t="shared" si="3"/>
        <v>66.543640183688993</v>
      </c>
      <c r="Q29" s="5">
        <f t="shared" si="4"/>
        <v>67.575066606536183</v>
      </c>
      <c r="R29" s="10">
        <f>Q29*Index!$H$16</f>
        <v>92.466805040352099</v>
      </c>
      <c r="T29" s="7">
        <v>2.8814461960000002</v>
      </c>
      <c r="U29" s="5">
        <f t="shared" si="5"/>
        <v>2.9261086120380004</v>
      </c>
      <c r="V29" s="5">
        <f>U29*(Index!$G$16/Index!$G$7)</f>
        <v>3.3106233154697797</v>
      </c>
      <c r="X29" s="7">
        <v>95.78</v>
      </c>
      <c r="Y29" s="20">
        <f t="shared" si="1"/>
        <v>95.78</v>
      </c>
    </row>
    <row r="30" spans="1:25">
      <c r="A30" s="2" t="s">
        <v>237</v>
      </c>
      <c r="B30" s="2" t="s">
        <v>0</v>
      </c>
      <c r="C30" s="2">
        <v>5</v>
      </c>
      <c r="D30" s="2" t="s">
        <v>1434</v>
      </c>
      <c r="E30" s="2" t="s">
        <v>37</v>
      </c>
      <c r="F30" s="2" t="s">
        <v>22</v>
      </c>
      <c r="G30" s="16">
        <v>8.4132324629999999</v>
      </c>
      <c r="H30" s="16">
        <v>34.631840879999999</v>
      </c>
      <c r="I30" s="16">
        <f t="shared" si="2"/>
        <v>36.866407316469861</v>
      </c>
      <c r="J30" s="7">
        <v>1.7121599869999999</v>
      </c>
      <c r="K30" s="18">
        <v>0</v>
      </c>
      <c r="L30" s="15">
        <v>1.0519122460000001</v>
      </c>
      <c r="M30" s="15">
        <v>1</v>
      </c>
      <c r="N30" s="7">
        <v>77.525987459999996</v>
      </c>
      <c r="O30" s="8">
        <f t="shared" si="0"/>
        <v>77.53</v>
      </c>
      <c r="P30" s="5">
        <f t="shared" si="3"/>
        <v>77.84384400858599</v>
      </c>
      <c r="Q30" s="5">
        <f t="shared" si="4"/>
        <v>79.050423590719078</v>
      </c>
      <c r="R30" s="10">
        <f>Q30*Index!$H$16</f>
        <v>108.16918833511379</v>
      </c>
      <c r="T30" s="7">
        <v>3.4639135730000001</v>
      </c>
      <c r="U30" s="5">
        <f t="shared" si="5"/>
        <v>3.5176042333815003</v>
      </c>
      <c r="V30" s="5">
        <f>U30*(Index!$G$16/Index!$G$7)</f>
        <v>3.9798463193466582</v>
      </c>
      <c r="X30" s="7">
        <v>112.15</v>
      </c>
      <c r="Y30" s="20">
        <f t="shared" si="1"/>
        <v>112.15</v>
      </c>
    </row>
    <row r="31" spans="1:25">
      <c r="A31" s="2" t="s">
        <v>238</v>
      </c>
      <c r="B31" s="2" t="s">
        <v>0</v>
      </c>
      <c r="C31" s="2">
        <v>5</v>
      </c>
      <c r="D31" s="2" t="s">
        <v>1435</v>
      </c>
      <c r="E31" s="2" t="s">
        <v>37</v>
      </c>
      <c r="F31" s="2" t="s">
        <v>197</v>
      </c>
      <c r="G31" s="16">
        <v>8.4132324629999999</v>
      </c>
      <c r="H31" s="16">
        <v>50.962915430000002</v>
      </c>
      <c r="I31" s="16">
        <f t="shared" si="2"/>
        <v>56.714491803950992</v>
      </c>
      <c r="J31" s="7">
        <v>1.5931124729999999</v>
      </c>
      <c r="K31" s="18">
        <v>0</v>
      </c>
      <c r="L31" s="15">
        <v>1.096866782</v>
      </c>
      <c r="M31" s="15">
        <v>1</v>
      </c>
      <c r="N31" s="7">
        <v>103.7557899</v>
      </c>
      <c r="O31" s="8">
        <f t="shared" si="0"/>
        <v>103.76</v>
      </c>
      <c r="P31" s="5">
        <f t="shared" si="3"/>
        <v>104.18118863859</v>
      </c>
      <c r="Q31" s="5">
        <f t="shared" si="4"/>
        <v>105.79599706248815</v>
      </c>
      <c r="R31" s="10">
        <f>Q31*Index!$H$16</f>
        <v>144.76667690743398</v>
      </c>
      <c r="T31" s="7">
        <v>5.6276981880000001</v>
      </c>
      <c r="U31" s="5">
        <f t="shared" si="5"/>
        <v>5.7149275099140002</v>
      </c>
      <c r="V31" s="5">
        <f>U31*(Index!$G$16/Index!$G$7)</f>
        <v>6.4659159207912653</v>
      </c>
      <c r="X31" s="7">
        <v>151.22999999999999</v>
      </c>
      <c r="Y31" s="20">
        <f t="shared" si="1"/>
        <v>151.22999999999999</v>
      </c>
    </row>
    <row r="32" spans="1:25">
      <c r="A32" s="2" t="s">
        <v>239</v>
      </c>
      <c r="B32" s="2" t="s">
        <v>0</v>
      </c>
      <c r="C32" s="2">
        <v>5</v>
      </c>
      <c r="D32" s="2" t="s">
        <v>1429</v>
      </c>
      <c r="E32" s="2" t="s">
        <v>37</v>
      </c>
      <c r="F32" s="2" t="s">
        <v>197</v>
      </c>
      <c r="G32" s="16">
        <v>8.4132324629999999</v>
      </c>
      <c r="H32" s="16">
        <v>37.963846199999999</v>
      </c>
      <c r="I32" s="16">
        <f t="shared" si="2"/>
        <v>37.015604032170451</v>
      </c>
      <c r="J32" s="7">
        <v>1.6250703449999999</v>
      </c>
      <c r="K32" s="18">
        <v>0</v>
      </c>
      <c r="L32" s="15">
        <v>0.97955364599999994</v>
      </c>
      <c r="M32" s="15">
        <v>1</v>
      </c>
      <c r="N32" s="7">
        <v>73.825055019999994</v>
      </c>
      <c r="O32" s="8">
        <f t="shared" si="0"/>
        <v>73.83</v>
      </c>
      <c r="P32" s="5">
        <f t="shared" si="3"/>
        <v>74.127737745581996</v>
      </c>
      <c r="Q32" s="5">
        <f t="shared" si="4"/>
        <v>75.276717680638527</v>
      </c>
      <c r="R32" s="10">
        <f>Q32*Index!$H$16</f>
        <v>103.00541201656715</v>
      </c>
      <c r="T32" s="7">
        <v>3.7422014250000002</v>
      </c>
      <c r="U32" s="5">
        <f t="shared" si="5"/>
        <v>3.8002055470875002</v>
      </c>
      <c r="V32" s="5">
        <f>U32*(Index!$G$16/Index!$G$7)</f>
        <v>4.2995837666473067</v>
      </c>
      <c r="X32" s="7">
        <v>105.46</v>
      </c>
      <c r="Y32" s="20">
        <f t="shared" si="1"/>
        <v>105.46</v>
      </c>
    </row>
    <row r="33" spans="1:25">
      <c r="A33" s="2" t="s">
        <v>240</v>
      </c>
      <c r="B33" s="2" t="s">
        <v>0</v>
      </c>
      <c r="C33" s="2">
        <v>5</v>
      </c>
      <c r="D33" s="2" t="s">
        <v>203</v>
      </c>
      <c r="E33" s="2" t="s">
        <v>37</v>
      </c>
      <c r="F33" s="2" t="s">
        <v>22</v>
      </c>
      <c r="G33" s="16">
        <v>8.4132324629999999</v>
      </c>
      <c r="H33" s="16">
        <v>27.533052569999999</v>
      </c>
      <c r="I33" s="16">
        <f t="shared" si="2"/>
        <v>28.805627014668467</v>
      </c>
      <c r="J33" s="7">
        <v>1.986513558</v>
      </c>
      <c r="K33" s="18">
        <v>1</v>
      </c>
      <c r="L33" s="15">
        <v>1.035402113</v>
      </c>
      <c r="M33" s="15">
        <v>1</v>
      </c>
      <c r="N33" s="7">
        <v>73.935768940000003</v>
      </c>
      <c r="O33" s="8">
        <f t="shared" si="0"/>
        <v>73.94</v>
      </c>
      <c r="P33" s="5">
        <f t="shared" si="3"/>
        <v>74.238905592654007</v>
      </c>
      <c r="Q33" s="5">
        <f t="shared" si="4"/>
        <v>75.389608629340145</v>
      </c>
      <c r="R33" s="10">
        <f>Q33*Index!$H$16</f>
        <v>103.15988711912523</v>
      </c>
      <c r="T33" s="7">
        <v>3.3034572120000001</v>
      </c>
      <c r="U33" s="5">
        <f t="shared" si="5"/>
        <v>3.3546607987860004</v>
      </c>
      <c r="V33" s="5">
        <f>U33*(Index!$G$16/Index!$G$7)</f>
        <v>3.7954907792087034</v>
      </c>
      <c r="X33" s="7">
        <v>106.96</v>
      </c>
      <c r="Y33" s="20">
        <f t="shared" si="1"/>
        <v>106.96</v>
      </c>
    </row>
    <row r="34" spans="1:25">
      <c r="A34" s="2" t="s">
        <v>241</v>
      </c>
      <c r="B34" s="2" t="s">
        <v>0</v>
      </c>
      <c r="C34" s="2">
        <v>5</v>
      </c>
      <c r="D34" s="2" t="s">
        <v>42</v>
      </c>
      <c r="E34" s="2" t="s">
        <v>38</v>
      </c>
      <c r="F34" s="2" t="s">
        <v>22</v>
      </c>
      <c r="G34" s="16">
        <v>8.4132324629999999</v>
      </c>
      <c r="H34" s="16">
        <v>11.011553040000001</v>
      </c>
      <c r="I34" s="16">
        <f t="shared" si="2"/>
        <v>11.021317976796286</v>
      </c>
      <c r="J34" s="7">
        <v>1.384805402</v>
      </c>
      <c r="K34" s="18">
        <v>1</v>
      </c>
      <c r="L34" s="15">
        <v>1.0005027049999999</v>
      </c>
      <c r="M34" s="15">
        <v>1</v>
      </c>
      <c r="N34" s="7">
        <v>26.913070430000001</v>
      </c>
      <c r="O34" s="8">
        <f t="shared" si="0"/>
        <v>26.91</v>
      </c>
      <c r="P34" s="5">
        <f t="shared" si="3"/>
        <v>27.023414018763003</v>
      </c>
      <c r="Q34" s="5">
        <f t="shared" si="4"/>
        <v>27.44227693605383</v>
      </c>
      <c r="R34" s="10">
        <f>Q34*Index!$H$16</f>
        <v>37.550827527619504</v>
      </c>
      <c r="T34" s="7">
        <v>1.922772876</v>
      </c>
      <c r="U34" s="5">
        <f t="shared" si="5"/>
        <v>1.9525758555780002</v>
      </c>
      <c r="V34" s="5">
        <f>U34*(Index!$G$16/Index!$G$7)</f>
        <v>2.2091603592928872</v>
      </c>
      <c r="X34" s="7">
        <v>39.76</v>
      </c>
      <c r="Y34" s="20">
        <f t="shared" si="1"/>
        <v>39.76</v>
      </c>
    </row>
    <row r="35" spans="1:25">
      <c r="A35" s="2" t="s">
        <v>242</v>
      </c>
      <c r="B35" s="2" t="s">
        <v>0</v>
      </c>
      <c r="C35" s="2">
        <v>5</v>
      </c>
      <c r="D35" s="2" t="s">
        <v>43</v>
      </c>
      <c r="E35" s="2" t="s">
        <v>38</v>
      </c>
      <c r="F35" s="2" t="s">
        <v>22</v>
      </c>
      <c r="G35" s="16">
        <v>8.4132324629999999</v>
      </c>
      <c r="H35" s="16">
        <v>17.44842998</v>
      </c>
      <c r="I35" s="16">
        <f t="shared" si="2"/>
        <v>17.989568430677522</v>
      </c>
      <c r="J35" s="7">
        <v>1.6869993210000001</v>
      </c>
      <c r="K35" s="18">
        <v>0</v>
      </c>
      <c r="L35" s="15">
        <v>1.020924349</v>
      </c>
      <c r="M35" s="15">
        <v>1</v>
      </c>
      <c r="N35" s="7">
        <v>44.541507199999998</v>
      </c>
      <c r="O35" s="8">
        <f t="shared" si="0"/>
        <v>44.54</v>
      </c>
      <c r="P35" s="5">
        <f t="shared" si="3"/>
        <v>44.724127379519999</v>
      </c>
      <c r="Q35" s="5">
        <f t="shared" si="4"/>
        <v>45.417351353902561</v>
      </c>
      <c r="R35" s="10">
        <f>Q35*Index!$H$16</f>
        <v>62.147143672726685</v>
      </c>
      <c r="T35" s="7">
        <v>2.6527105770000001</v>
      </c>
      <c r="U35" s="5">
        <f t="shared" si="5"/>
        <v>2.6938275909435001</v>
      </c>
      <c r="V35" s="5">
        <f>U35*(Index!$G$16/Index!$G$7)</f>
        <v>3.0478186605048414</v>
      </c>
      <c r="X35" s="7">
        <v>65.19</v>
      </c>
      <c r="Y35" s="20">
        <f t="shared" si="1"/>
        <v>65.19</v>
      </c>
    </row>
    <row r="36" spans="1:25">
      <c r="A36" s="2" t="s">
        <v>243</v>
      </c>
      <c r="B36" s="2" t="s">
        <v>0</v>
      </c>
      <c r="C36" s="2">
        <v>5</v>
      </c>
      <c r="D36" s="2" t="s">
        <v>44</v>
      </c>
      <c r="E36" s="2" t="s">
        <v>38</v>
      </c>
      <c r="F36" s="2" t="s">
        <v>22</v>
      </c>
      <c r="G36" s="16">
        <v>8.4132324629999999</v>
      </c>
      <c r="H36" s="16">
        <v>23.161777359999999</v>
      </c>
      <c r="I36" s="16">
        <f t="shared" si="2"/>
        <v>24.390002079076275</v>
      </c>
      <c r="J36" s="7">
        <v>1.7736269570000001</v>
      </c>
      <c r="K36" s="18">
        <v>0</v>
      </c>
      <c r="L36" s="15">
        <v>1.0388986330000001</v>
      </c>
      <c r="M36" s="15">
        <v>1</v>
      </c>
      <c r="N36" s="7">
        <v>58.1807011</v>
      </c>
      <c r="O36" s="8">
        <f t="shared" si="0"/>
        <v>58.18</v>
      </c>
      <c r="P36" s="5">
        <f t="shared" si="3"/>
        <v>58.419241974510001</v>
      </c>
      <c r="Q36" s="5">
        <f t="shared" si="4"/>
        <v>59.324740225114908</v>
      </c>
      <c r="R36" s="10">
        <f>Q36*Index!$H$16</f>
        <v>81.177414450889245</v>
      </c>
      <c r="T36" s="7">
        <v>3.5715831869999999</v>
      </c>
      <c r="U36" s="5">
        <f t="shared" si="5"/>
        <v>3.6269427263985001</v>
      </c>
      <c r="V36" s="5">
        <f>U36*(Index!$G$16/Index!$G$7)</f>
        <v>4.103552788331176</v>
      </c>
      <c r="X36" s="7">
        <v>85.28</v>
      </c>
      <c r="Y36" s="20">
        <f t="shared" si="1"/>
        <v>85.28</v>
      </c>
    </row>
    <row r="37" spans="1:25">
      <c r="A37" s="2" t="s">
        <v>244</v>
      </c>
      <c r="B37" s="2" t="s">
        <v>0</v>
      </c>
      <c r="C37" s="2">
        <v>5</v>
      </c>
      <c r="D37" s="2" t="s">
        <v>45</v>
      </c>
      <c r="E37" s="2" t="s">
        <v>38</v>
      </c>
      <c r="F37" s="2" t="s">
        <v>22</v>
      </c>
      <c r="G37" s="16">
        <v>8.4132324629999999</v>
      </c>
      <c r="H37" s="16">
        <v>30.119631139999999</v>
      </c>
      <c r="I37" s="16">
        <f t="shared" si="2"/>
        <v>32.40966319136745</v>
      </c>
      <c r="J37" s="7">
        <v>1.7167627539999999</v>
      </c>
      <c r="K37" s="18">
        <v>0</v>
      </c>
      <c r="L37" s="15">
        <v>1.059430622</v>
      </c>
      <c r="M37" s="15">
        <v>1</v>
      </c>
      <c r="N37" s="7">
        <v>70.083226760000002</v>
      </c>
      <c r="O37" s="8">
        <f t="shared" si="0"/>
        <v>70.08</v>
      </c>
      <c r="P37" s="5">
        <f t="shared" si="3"/>
        <v>70.370567989716008</v>
      </c>
      <c r="Q37" s="5">
        <f t="shared" si="4"/>
        <v>71.461311793556618</v>
      </c>
      <c r="R37" s="10">
        <f>Q37*Index!$H$16</f>
        <v>97.784575248993917</v>
      </c>
      <c r="T37" s="7">
        <v>2.7508758310000001</v>
      </c>
      <c r="U37" s="5">
        <f t="shared" si="5"/>
        <v>2.7935144063805004</v>
      </c>
      <c r="V37" s="5">
        <f>U37*(Index!$G$16/Index!$G$7)</f>
        <v>3.1606051422071757</v>
      </c>
      <c r="X37" s="7">
        <v>100.95</v>
      </c>
      <c r="Y37" s="20">
        <f t="shared" si="1"/>
        <v>100.95</v>
      </c>
    </row>
    <row r="38" spans="1:25">
      <c r="A38" s="2" t="s">
        <v>245</v>
      </c>
      <c r="B38" s="2" t="s">
        <v>0</v>
      </c>
      <c r="C38" s="2">
        <v>5</v>
      </c>
      <c r="D38" s="2" t="s">
        <v>1434</v>
      </c>
      <c r="E38" s="2" t="s">
        <v>38</v>
      </c>
      <c r="F38" s="2" t="s">
        <v>22</v>
      </c>
      <c r="G38" s="16">
        <v>8.4132324629999999</v>
      </c>
      <c r="H38" s="16">
        <v>37.03768548</v>
      </c>
      <c r="I38" s="16">
        <f t="shared" si="2"/>
        <v>39.397144713182833</v>
      </c>
      <c r="J38" s="7">
        <v>1.7354152380000001</v>
      </c>
      <c r="K38" s="18">
        <v>0</v>
      </c>
      <c r="L38" s="15">
        <v>1.0519122460000001</v>
      </c>
      <c r="M38" s="15">
        <v>1</v>
      </c>
      <c r="N38" s="7">
        <v>82.970857100000003</v>
      </c>
      <c r="O38" s="8">
        <f t="shared" si="0"/>
        <v>82.97</v>
      </c>
      <c r="P38" s="5">
        <f t="shared" si="3"/>
        <v>83.311037614110006</v>
      </c>
      <c r="Q38" s="5">
        <f t="shared" si="4"/>
        <v>84.602358697128722</v>
      </c>
      <c r="R38" s="10">
        <f>Q38*Index!$H$16</f>
        <v>115.76621674901418</v>
      </c>
      <c r="T38" s="7">
        <v>4.0182360800000003</v>
      </c>
      <c r="U38" s="5">
        <f t="shared" si="5"/>
        <v>4.0805187392400004</v>
      </c>
      <c r="V38" s="5">
        <f>U38*(Index!$G$16/Index!$G$7)</f>
        <v>4.6167324144302331</v>
      </c>
      <c r="X38" s="7">
        <v>120.38</v>
      </c>
      <c r="Y38" s="20">
        <f t="shared" si="1"/>
        <v>120.38</v>
      </c>
    </row>
    <row r="39" spans="1:25">
      <c r="A39" s="2" t="s">
        <v>246</v>
      </c>
      <c r="B39" s="2" t="s">
        <v>0</v>
      </c>
      <c r="C39" s="2">
        <v>5</v>
      </c>
      <c r="D39" s="2" t="s">
        <v>1435</v>
      </c>
      <c r="E39" s="2" t="s">
        <v>38</v>
      </c>
      <c r="F39" s="2" t="s">
        <v>197</v>
      </c>
      <c r="G39" s="16">
        <v>8.4132324629999999</v>
      </c>
      <c r="H39" s="16">
        <v>54.41299325</v>
      </c>
      <c r="I39" s="16">
        <f t="shared" si="2"/>
        <v>60.498767560023964</v>
      </c>
      <c r="J39" s="7">
        <v>2.0992926939999998</v>
      </c>
      <c r="K39" s="18">
        <v>0</v>
      </c>
      <c r="L39" s="15">
        <v>1.096866782</v>
      </c>
      <c r="M39" s="15">
        <v>1</v>
      </c>
      <c r="N39" s="7">
        <v>144.66645819999999</v>
      </c>
      <c r="O39" s="8">
        <f t="shared" si="0"/>
        <v>144.66999999999999</v>
      </c>
      <c r="P39" s="5">
        <f t="shared" si="3"/>
        <v>145.25959067861999</v>
      </c>
      <c r="Q39" s="5">
        <f t="shared" si="4"/>
        <v>147.5111143341386</v>
      </c>
      <c r="R39" s="10">
        <f>Q39*Index!$H$16</f>
        <v>201.84784322655136</v>
      </c>
      <c r="T39" s="7">
        <v>6.4554843359999996</v>
      </c>
      <c r="U39" s="5">
        <f t="shared" si="5"/>
        <v>6.5555443432080001</v>
      </c>
      <c r="V39" s="5">
        <f>U39*(Index!$G$16/Index!$G$7)</f>
        <v>7.4169967098742058</v>
      </c>
      <c r="X39" s="7">
        <v>209.26</v>
      </c>
      <c r="Y39" s="20">
        <f t="shared" si="1"/>
        <v>209.26</v>
      </c>
    </row>
    <row r="40" spans="1:25">
      <c r="A40" s="2" t="s">
        <v>247</v>
      </c>
      <c r="B40" s="2" t="s">
        <v>0</v>
      </c>
      <c r="C40" s="2">
        <v>5</v>
      </c>
      <c r="D40" s="2" t="s">
        <v>1429</v>
      </c>
      <c r="E40" s="2" t="s">
        <v>38</v>
      </c>
      <c r="F40" s="2" t="s">
        <v>197</v>
      </c>
      <c r="G40" s="16">
        <v>8.4132324629999999</v>
      </c>
      <c r="H40" s="16">
        <v>40.533005600000003</v>
      </c>
      <c r="I40" s="16">
        <f t="shared" si="2"/>
        <v>39.532233489595626</v>
      </c>
      <c r="J40" s="7">
        <v>2.0918261500000002</v>
      </c>
      <c r="K40" s="18">
        <v>0</v>
      </c>
      <c r="L40" s="15">
        <v>0.97955364599999994</v>
      </c>
      <c r="M40" s="15">
        <v>1</v>
      </c>
      <c r="N40" s="7">
        <v>100.29357950000001</v>
      </c>
      <c r="O40" s="8">
        <f t="shared" si="0"/>
        <v>100.29</v>
      </c>
      <c r="P40" s="5">
        <f t="shared" si="3"/>
        <v>100.70478317595001</v>
      </c>
      <c r="Q40" s="5">
        <f t="shared" si="4"/>
        <v>102.26570731517724</v>
      </c>
      <c r="R40" s="10">
        <f>Q40*Index!$H$16</f>
        <v>139.9359807617497</v>
      </c>
      <c r="T40" s="7">
        <v>4.792165614</v>
      </c>
      <c r="U40" s="5">
        <f t="shared" si="5"/>
        <v>4.866444181017</v>
      </c>
      <c r="V40" s="5">
        <f>U40*(Index!$G$16/Index!$G$7)</f>
        <v>5.5059349139764224</v>
      </c>
      <c r="X40" s="7">
        <v>142.94</v>
      </c>
      <c r="Y40" s="20">
        <f t="shared" si="1"/>
        <v>142.94</v>
      </c>
    </row>
    <row r="41" spans="1:25">
      <c r="A41" s="2" t="s">
        <v>248</v>
      </c>
      <c r="B41" s="2" t="s">
        <v>0</v>
      </c>
      <c r="C41" s="2">
        <v>5</v>
      </c>
      <c r="D41" s="2" t="s">
        <v>203</v>
      </c>
      <c r="E41" s="2" t="s">
        <v>38</v>
      </c>
      <c r="F41" s="2" t="s">
        <v>22</v>
      </c>
      <c r="G41" s="16">
        <v>8.4132324629999999</v>
      </c>
      <c r="H41" s="16">
        <v>29.375292000000002</v>
      </c>
      <c r="I41" s="16">
        <f t="shared" si="2"/>
        <v>30.71308561314239</v>
      </c>
      <c r="J41" s="7">
        <v>2.0164165280000002</v>
      </c>
      <c r="K41" s="18">
        <v>1</v>
      </c>
      <c r="L41" s="15">
        <v>1.035402113</v>
      </c>
      <c r="M41" s="15">
        <v>1</v>
      </c>
      <c r="N41" s="7">
        <v>78.894954420000005</v>
      </c>
      <c r="O41" s="8">
        <f t="shared" si="0"/>
        <v>78.89</v>
      </c>
      <c r="P41" s="5">
        <f t="shared" si="3"/>
        <v>79.218423733122009</v>
      </c>
      <c r="Q41" s="5">
        <f t="shared" si="4"/>
        <v>80.446309300985405</v>
      </c>
      <c r="R41" s="10">
        <f>Q41*Index!$H$16</f>
        <v>110.0792581036181</v>
      </c>
      <c r="T41" s="7">
        <v>3.3381049900000002</v>
      </c>
      <c r="U41" s="5">
        <f t="shared" si="5"/>
        <v>3.3898456173450002</v>
      </c>
      <c r="V41" s="5">
        <f>U41*(Index!$G$16/Index!$G$7)</f>
        <v>3.8352991718954224</v>
      </c>
      <c r="X41" s="7">
        <v>113.91</v>
      </c>
      <c r="Y41" s="20">
        <f t="shared" si="1"/>
        <v>113.91</v>
      </c>
    </row>
    <row r="42" spans="1:25">
      <c r="A42" s="2" t="s">
        <v>249</v>
      </c>
      <c r="B42" s="2" t="s">
        <v>0</v>
      </c>
      <c r="C42" s="2">
        <v>5</v>
      </c>
      <c r="D42" s="2" t="s">
        <v>42</v>
      </c>
      <c r="E42" s="2" t="s">
        <v>39</v>
      </c>
      <c r="F42" s="2" t="s">
        <v>22</v>
      </c>
      <c r="G42" s="16">
        <v>8.4132324629999999</v>
      </c>
      <c r="H42" s="16">
        <v>10.26514922</v>
      </c>
      <c r="I42" s="16">
        <f t="shared" si="2"/>
        <v>10.274538935863948</v>
      </c>
      <c r="J42" s="7">
        <v>1.479586662</v>
      </c>
      <c r="K42" s="18">
        <v>0</v>
      </c>
      <c r="L42" s="15">
        <v>1.0005027049999999</v>
      </c>
      <c r="M42" s="15">
        <v>1</v>
      </c>
      <c r="N42" s="7">
        <v>27.65017731</v>
      </c>
      <c r="O42" s="8">
        <f t="shared" si="0"/>
        <v>27.65</v>
      </c>
      <c r="P42" s="5">
        <f t="shared" si="3"/>
        <v>27.763543036971001</v>
      </c>
      <c r="Q42" s="5">
        <f t="shared" si="4"/>
        <v>28.193877954044055</v>
      </c>
      <c r="R42" s="10">
        <f>Q42*Index!$H$16</f>
        <v>38.579285926385033</v>
      </c>
      <c r="T42" s="7">
        <v>1.8513398990000001</v>
      </c>
      <c r="U42" s="5">
        <f t="shared" si="5"/>
        <v>1.8800356674345002</v>
      </c>
      <c r="V42" s="5">
        <f>U42*(Index!$G$16/Index!$G$7)</f>
        <v>2.1270877946627</v>
      </c>
      <c r="X42" s="7">
        <v>40.71</v>
      </c>
      <c r="Y42" s="20">
        <f t="shared" si="1"/>
        <v>40.71</v>
      </c>
    </row>
    <row r="43" spans="1:25">
      <c r="A43" s="2" t="s">
        <v>250</v>
      </c>
      <c r="B43" s="2" t="s">
        <v>0</v>
      </c>
      <c r="C43" s="2">
        <v>5</v>
      </c>
      <c r="D43" s="2" t="s">
        <v>43</v>
      </c>
      <c r="E43" s="2" t="s">
        <v>39</v>
      </c>
      <c r="F43" s="2" t="s">
        <v>22</v>
      </c>
      <c r="G43" s="16">
        <v>8.4132324629999999</v>
      </c>
      <c r="H43" s="16">
        <v>16.00390762</v>
      </c>
      <c r="I43" s="16">
        <f t="shared" si="2"/>
        <v>16.514820380678579</v>
      </c>
      <c r="J43" s="7">
        <v>1.7721298400000001</v>
      </c>
      <c r="K43" s="18">
        <v>0</v>
      </c>
      <c r="L43" s="15">
        <v>1.020924349</v>
      </c>
      <c r="M43" s="15">
        <v>1</v>
      </c>
      <c r="N43" s="7">
        <v>44.175746320000002</v>
      </c>
      <c r="O43" s="8">
        <f t="shared" si="0"/>
        <v>44.18</v>
      </c>
      <c r="P43" s="5">
        <f t="shared" si="3"/>
        <v>44.356866879912005</v>
      </c>
      <c r="Q43" s="5">
        <f t="shared" si="4"/>
        <v>45.044398316550641</v>
      </c>
      <c r="R43" s="10">
        <f>Q43*Index!$H$16</f>
        <v>61.63681083066195</v>
      </c>
      <c r="T43" s="7">
        <v>2.3644618080000002</v>
      </c>
      <c r="U43" s="5">
        <f t="shared" si="5"/>
        <v>2.4011109660240004</v>
      </c>
      <c r="V43" s="5">
        <f>U43*(Index!$G$16/Index!$G$7)</f>
        <v>2.7166366670212954</v>
      </c>
      <c r="X43" s="7">
        <v>64.349999999999994</v>
      </c>
      <c r="Y43" s="20">
        <f t="shared" si="1"/>
        <v>64.349999999999994</v>
      </c>
    </row>
    <row r="44" spans="1:25">
      <c r="A44" s="2" t="s">
        <v>251</v>
      </c>
      <c r="B44" s="2" t="s">
        <v>0</v>
      </c>
      <c r="C44" s="2">
        <v>5</v>
      </c>
      <c r="D44" s="2" t="s">
        <v>44</v>
      </c>
      <c r="E44" s="2" t="s">
        <v>39</v>
      </c>
      <c r="F44" s="2" t="s">
        <v>22</v>
      </c>
      <c r="G44" s="16">
        <v>8.4132324629999999</v>
      </c>
      <c r="H44" s="16">
        <v>20.170176359999999</v>
      </c>
      <c r="I44" s="16">
        <f t="shared" si="2"/>
        <v>21.282031889694839</v>
      </c>
      <c r="J44" s="7">
        <v>1.839283518</v>
      </c>
      <c r="K44" s="18">
        <v>0</v>
      </c>
      <c r="L44" s="15">
        <v>1.0388986330000001</v>
      </c>
      <c r="M44" s="15">
        <v>1</v>
      </c>
      <c r="N44" s="7">
        <v>54.618010329999997</v>
      </c>
      <c r="O44" s="8">
        <f t="shared" si="0"/>
        <v>54.62</v>
      </c>
      <c r="P44" s="5">
        <f t="shared" si="3"/>
        <v>54.841944172352996</v>
      </c>
      <c r="Q44" s="5">
        <f t="shared" si="4"/>
        <v>55.691994307024473</v>
      </c>
      <c r="R44" s="10">
        <f>Q44*Index!$H$16</f>
        <v>76.206521702457792</v>
      </c>
      <c r="T44" s="7">
        <v>2.59494728</v>
      </c>
      <c r="U44" s="5">
        <f t="shared" si="5"/>
        <v>2.6351689628400004</v>
      </c>
      <c r="V44" s="5">
        <f>U44*(Index!$G$16/Index!$G$7)</f>
        <v>2.9814518069116449</v>
      </c>
      <c r="X44" s="7">
        <v>79.19</v>
      </c>
      <c r="Y44" s="20">
        <f t="shared" si="1"/>
        <v>79.19</v>
      </c>
    </row>
    <row r="45" spans="1:25">
      <c r="A45" s="2" t="s">
        <v>252</v>
      </c>
      <c r="B45" s="2" t="s">
        <v>0</v>
      </c>
      <c r="C45" s="2">
        <v>5</v>
      </c>
      <c r="D45" s="2" t="s">
        <v>45</v>
      </c>
      <c r="E45" s="2" t="s">
        <v>39</v>
      </c>
      <c r="F45" s="2" t="s">
        <v>22</v>
      </c>
      <c r="G45" s="16">
        <v>8.4132324629999999</v>
      </c>
      <c r="H45" s="16">
        <v>25.520044510000002</v>
      </c>
      <c r="I45" s="16">
        <f t="shared" si="2"/>
        <v>27.536720267003673</v>
      </c>
      <c r="J45" s="7">
        <v>1.831660823</v>
      </c>
      <c r="K45" s="18">
        <v>0</v>
      </c>
      <c r="L45" s="15">
        <v>1.059430622</v>
      </c>
      <c r="M45" s="15">
        <v>1</v>
      </c>
      <c r="N45" s="7">
        <v>65.848119999999994</v>
      </c>
      <c r="O45" s="8">
        <f t="shared" si="0"/>
        <v>65.849999999999994</v>
      </c>
      <c r="P45" s="5">
        <f t="shared" si="3"/>
        <v>66.118097291999987</v>
      </c>
      <c r="Q45" s="5">
        <f t="shared" si="4"/>
        <v>67.142927800025987</v>
      </c>
      <c r="R45" s="10">
        <f>Q45*Index!$H$16</f>
        <v>91.875484945847248</v>
      </c>
      <c r="T45" s="7">
        <v>2.5994192630000001</v>
      </c>
      <c r="U45" s="5">
        <f t="shared" si="5"/>
        <v>2.6397102615765005</v>
      </c>
      <c r="V45" s="5">
        <f>U45*(Index!$G$16/Index!$G$7)</f>
        <v>2.9865898695993112</v>
      </c>
      <c r="X45" s="7">
        <v>94.86</v>
      </c>
      <c r="Y45" s="20">
        <f t="shared" si="1"/>
        <v>94.86</v>
      </c>
    </row>
    <row r="46" spans="1:25">
      <c r="A46" s="2" t="s">
        <v>253</v>
      </c>
      <c r="B46" s="2" t="s">
        <v>0</v>
      </c>
      <c r="C46" s="2">
        <v>5</v>
      </c>
      <c r="D46" s="2" t="s">
        <v>1434</v>
      </c>
      <c r="E46" s="2" t="s">
        <v>39</v>
      </c>
      <c r="F46" s="2" t="s">
        <v>22</v>
      </c>
      <c r="G46" s="16">
        <v>8.4132324629999999</v>
      </c>
      <c r="H46" s="16">
        <v>30.135349529999999</v>
      </c>
      <c r="I46" s="16">
        <f t="shared" si="2"/>
        <v>32.13649300137179</v>
      </c>
      <c r="J46" s="7">
        <v>1.849042174</v>
      </c>
      <c r="K46" s="18">
        <v>0</v>
      </c>
      <c r="L46" s="15">
        <v>1.0519122460000001</v>
      </c>
      <c r="M46" s="15">
        <v>1</v>
      </c>
      <c r="N46" s="7">
        <v>74.978152510000001</v>
      </c>
      <c r="O46" s="8">
        <f t="shared" si="0"/>
        <v>74.98</v>
      </c>
      <c r="P46" s="5">
        <f t="shared" si="3"/>
        <v>75.285562935290997</v>
      </c>
      <c r="Q46" s="5">
        <f t="shared" si="4"/>
        <v>76.452489160788019</v>
      </c>
      <c r="R46" s="10">
        <f>Q46*Index!$H$16</f>
        <v>104.61428697129008</v>
      </c>
      <c r="T46" s="7">
        <v>3.032300819</v>
      </c>
      <c r="U46" s="5">
        <f t="shared" si="5"/>
        <v>3.0793014816945004</v>
      </c>
      <c r="V46" s="5">
        <f>U46*(Index!$G$16/Index!$G$7)</f>
        <v>3.4839469863554267</v>
      </c>
      <c r="X46" s="7">
        <v>108.1</v>
      </c>
      <c r="Y46" s="20">
        <f t="shared" si="1"/>
        <v>108.1</v>
      </c>
    </row>
    <row r="47" spans="1:25">
      <c r="A47" s="2" t="s">
        <v>254</v>
      </c>
      <c r="B47" s="2" t="s">
        <v>0</v>
      </c>
      <c r="C47" s="2">
        <v>5</v>
      </c>
      <c r="D47" s="2" t="s">
        <v>1435</v>
      </c>
      <c r="E47" s="2" t="s">
        <v>39</v>
      </c>
      <c r="F47" s="2" t="s">
        <v>197</v>
      </c>
      <c r="G47" s="16">
        <v>8.4132324629999999</v>
      </c>
      <c r="H47" s="16">
        <v>50.897895499999997</v>
      </c>
      <c r="I47" s="16">
        <f t="shared" si="2"/>
        <v>56.643173602566023</v>
      </c>
      <c r="J47" s="7">
        <v>1.902700491</v>
      </c>
      <c r="K47" s="18">
        <v>0</v>
      </c>
      <c r="L47" s="15">
        <v>1.096866782</v>
      </c>
      <c r="M47" s="15">
        <v>1</v>
      </c>
      <c r="N47" s="7">
        <v>123.78285579999999</v>
      </c>
      <c r="O47" s="8">
        <f t="shared" si="0"/>
        <v>123.78</v>
      </c>
      <c r="P47" s="5">
        <f t="shared" si="3"/>
        <v>124.29036550878</v>
      </c>
      <c r="Q47" s="5">
        <f t="shared" si="4"/>
        <v>126.2168661741661</v>
      </c>
      <c r="R47" s="10">
        <f>Q47*Index!$H$16</f>
        <v>172.70971296685286</v>
      </c>
      <c r="T47" s="7">
        <v>4.7157962250000001</v>
      </c>
      <c r="U47" s="5">
        <f t="shared" si="5"/>
        <v>4.7888910664875004</v>
      </c>
      <c r="V47" s="5">
        <f>U47*(Index!$G$16/Index!$G$7)</f>
        <v>5.4181906832624991</v>
      </c>
      <c r="X47" s="7">
        <v>178.13</v>
      </c>
      <c r="Y47" s="20">
        <f t="shared" si="1"/>
        <v>178.13</v>
      </c>
    </row>
    <row r="48" spans="1:25">
      <c r="A48" s="2" t="s">
        <v>255</v>
      </c>
      <c r="B48" s="2" t="s">
        <v>0</v>
      </c>
      <c r="C48" s="2">
        <v>5</v>
      </c>
      <c r="D48" s="2" t="s">
        <v>1429</v>
      </c>
      <c r="E48" s="2" t="s">
        <v>39</v>
      </c>
      <c r="F48" s="2" t="s">
        <v>197</v>
      </c>
      <c r="G48" s="16">
        <v>8.4132324629999999</v>
      </c>
      <c r="H48" s="16">
        <v>37.99148589</v>
      </c>
      <c r="I48" s="16">
        <f t="shared" si="2"/>
        <v>37.042678591284265</v>
      </c>
      <c r="J48" s="7">
        <v>1.7696641829999999</v>
      </c>
      <c r="K48" s="18">
        <v>0</v>
      </c>
      <c r="L48" s="15">
        <v>0.97955364599999994</v>
      </c>
      <c r="M48" s="15">
        <v>1</v>
      </c>
      <c r="N48" s="7">
        <v>80.441697759999997</v>
      </c>
      <c r="O48" s="8">
        <f t="shared" si="0"/>
        <v>80.44</v>
      </c>
      <c r="P48" s="5">
        <f t="shared" si="3"/>
        <v>80.771508720816001</v>
      </c>
      <c r="Q48" s="5">
        <f t="shared" si="4"/>
        <v>82.023467105988658</v>
      </c>
      <c r="R48" s="10">
        <f>Q48*Index!$H$16</f>
        <v>112.23737278402596</v>
      </c>
      <c r="T48" s="7">
        <v>4.0233571509999999</v>
      </c>
      <c r="U48" s="5">
        <f t="shared" si="5"/>
        <v>4.0857191868405005</v>
      </c>
      <c r="V48" s="5">
        <f>U48*(Index!$G$16/Index!$G$7)</f>
        <v>4.6226162435561458</v>
      </c>
      <c r="X48" s="7">
        <v>114.85</v>
      </c>
      <c r="Y48" s="20">
        <f t="shared" si="1"/>
        <v>114.85</v>
      </c>
    </row>
    <row r="49" spans="1:25">
      <c r="A49" s="2" t="s">
        <v>256</v>
      </c>
      <c r="B49" s="2" t="s">
        <v>0</v>
      </c>
      <c r="C49" s="2">
        <v>5</v>
      </c>
      <c r="D49" s="2" t="s">
        <v>203</v>
      </c>
      <c r="E49" s="2" t="s">
        <v>39</v>
      </c>
      <c r="F49" s="2" t="s">
        <v>22</v>
      </c>
      <c r="G49" s="16">
        <v>8.4132324629999999</v>
      </c>
      <c r="H49" s="16">
        <v>29.436573970000001</v>
      </c>
      <c r="I49" s="16">
        <f t="shared" si="2"/>
        <v>30.776537094369189</v>
      </c>
      <c r="J49" s="7">
        <v>2.0707551199999998</v>
      </c>
      <c r="K49" s="18">
        <v>1</v>
      </c>
      <c r="L49" s="15">
        <v>1.035402113</v>
      </c>
      <c r="M49" s="15">
        <v>1</v>
      </c>
      <c r="N49" s="7">
        <v>81.152415939999997</v>
      </c>
      <c r="O49" s="8">
        <f t="shared" si="0"/>
        <v>81.150000000000006</v>
      </c>
      <c r="P49" s="5">
        <f t="shared" si="3"/>
        <v>81.485140845353996</v>
      </c>
      <c r="Q49" s="5">
        <f t="shared" si="4"/>
        <v>82.748160528456992</v>
      </c>
      <c r="R49" s="10">
        <f>Q49*Index!$H$16</f>
        <v>113.22901199023762</v>
      </c>
      <c r="T49" s="7">
        <v>3.4069484069999998</v>
      </c>
      <c r="U49" s="5">
        <f t="shared" si="5"/>
        <v>3.4597561073084999</v>
      </c>
      <c r="V49" s="5">
        <f>U49*(Index!$G$16/Index!$G$7)</f>
        <v>3.9143964744073334</v>
      </c>
      <c r="X49" s="7">
        <v>117.14</v>
      </c>
      <c r="Y49" s="20">
        <f t="shared" si="1"/>
        <v>117.14</v>
      </c>
    </row>
    <row r="50" spans="1:25">
      <c r="A50" s="2" t="s">
        <v>257</v>
      </c>
      <c r="B50" s="2" t="s">
        <v>0</v>
      </c>
      <c r="C50" s="2">
        <v>5</v>
      </c>
      <c r="D50" s="2" t="s">
        <v>42</v>
      </c>
      <c r="E50" s="2" t="s">
        <v>40</v>
      </c>
      <c r="F50" s="2" t="s">
        <v>22</v>
      </c>
      <c r="G50" s="16">
        <v>8.4132324629999999</v>
      </c>
      <c r="H50" s="16">
        <v>8.5964341550000007</v>
      </c>
      <c r="I50" s="16">
        <f t="shared" si="2"/>
        <v>8.6049849994572014</v>
      </c>
      <c r="J50" s="7">
        <v>1.750954406</v>
      </c>
      <c r="K50" s="18">
        <v>0</v>
      </c>
      <c r="L50" s="15">
        <v>1.0005027049999999</v>
      </c>
      <c r="M50" s="15">
        <v>1</v>
      </c>
      <c r="N50" s="7">
        <v>29.798122840000001</v>
      </c>
      <c r="O50" s="8">
        <f t="shared" si="0"/>
        <v>29.8</v>
      </c>
      <c r="P50" s="5">
        <f t="shared" si="3"/>
        <v>29.920295143644001</v>
      </c>
      <c r="Q50" s="5">
        <f t="shared" si="4"/>
        <v>30.384059718370484</v>
      </c>
      <c r="R50" s="10">
        <f>Q50*Index!$H$16</f>
        <v>41.576236138570508</v>
      </c>
      <c r="T50" s="7">
        <v>1.769749585</v>
      </c>
      <c r="U50" s="5">
        <f t="shared" si="5"/>
        <v>1.7971807035675</v>
      </c>
      <c r="V50" s="5">
        <f>U50*(Index!$G$16/Index!$G$7)</f>
        <v>2.0333450080648201</v>
      </c>
      <c r="X50" s="7">
        <v>43.61</v>
      </c>
      <c r="Y50" s="20">
        <f t="shared" si="1"/>
        <v>43.61</v>
      </c>
    </row>
    <row r="51" spans="1:25">
      <c r="A51" s="2" t="s">
        <v>258</v>
      </c>
      <c r="B51" s="2" t="s">
        <v>0</v>
      </c>
      <c r="C51" s="2">
        <v>5</v>
      </c>
      <c r="D51" s="2" t="s">
        <v>43</v>
      </c>
      <c r="E51" s="2" t="s">
        <v>40</v>
      </c>
      <c r="F51" s="2" t="s">
        <v>22</v>
      </c>
      <c r="G51" s="16">
        <v>8.4132324629999999</v>
      </c>
      <c r="H51" s="16">
        <v>13.18100608</v>
      </c>
      <c r="I51" s="16">
        <f t="shared" si="2"/>
        <v>13.632851463662981</v>
      </c>
      <c r="J51" s="7">
        <v>2.058078369</v>
      </c>
      <c r="K51" s="18">
        <v>0</v>
      </c>
      <c r="L51" s="15">
        <v>1.020924349</v>
      </c>
      <c r="M51" s="15">
        <v>1</v>
      </c>
      <c r="N51" s="7">
        <v>45.372568469999997</v>
      </c>
      <c r="O51" s="8">
        <f t="shared" si="0"/>
        <v>45.37</v>
      </c>
      <c r="P51" s="5">
        <f t="shared" si="3"/>
        <v>45.558596000727</v>
      </c>
      <c r="Q51" s="5">
        <f t="shared" si="4"/>
        <v>46.26475423873827</v>
      </c>
      <c r="R51" s="10">
        <f>Q51*Index!$H$16</f>
        <v>63.306693211892899</v>
      </c>
      <c r="T51" s="7">
        <v>2.0875461660000001</v>
      </c>
      <c r="U51" s="5">
        <f t="shared" si="5"/>
        <v>2.1199031315730004</v>
      </c>
      <c r="V51" s="5">
        <f>U51*(Index!$G$16/Index!$G$7)</f>
        <v>2.3984758135942466</v>
      </c>
      <c r="X51" s="7">
        <v>65.709999999999994</v>
      </c>
      <c r="Y51" s="20">
        <f t="shared" si="1"/>
        <v>65.709999999999994</v>
      </c>
    </row>
    <row r="52" spans="1:25">
      <c r="A52" s="2" t="s">
        <v>259</v>
      </c>
      <c r="B52" s="2" t="s">
        <v>0</v>
      </c>
      <c r="C52" s="2">
        <v>5</v>
      </c>
      <c r="D52" s="2" t="s">
        <v>44</v>
      </c>
      <c r="E52" s="2" t="s">
        <v>40</v>
      </c>
      <c r="F52" s="2" t="s">
        <v>22</v>
      </c>
      <c r="G52" s="16">
        <v>8.4132324629999999</v>
      </c>
      <c r="H52" s="16">
        <v>15.80582645</v>
      </c>
      <c r="I52" s="16">
        <f t="shared" si="2"/>
        <v>16.747914734262164</v>
      </c>
      <c r="J52" s="7">
        <v>2.0629774360000002</v>
      </c>
      <c r="K52" s="18">
        <v>0</v>
      </c>
      <c r="L52" s="15">
        <v>1.0388986330000001</v>
      </c>
      <c r="M52" s="15">
        <v>1</v>
      </c>
      <c r="N52" s="7">
        <v>51.906878970000001</v>
      </c>
      <c r="O52" s="8">
        <f t="shared" si="0"/>
        <v>51.91</v>
      </c>
      <c r="P52" s="5">
        <f t="shared" si="3"/>
        <v>52.119697173776999</v>
      </c>
      <c r="Q52" s="5">
        <f t="shared" si="4"/>
        <v>52.927552479970544</v>
      </c>
      <c r="R52" s="10">
        <f>Q52*Index!$H$16</f>
        <v>72.423778801796473</v>
      </c>
      <c r="T52" s="7">
        <v>2.2270010770000002</v>
      </c>
      <c r="U52" s="5">
        <f t="shared" si="5"/>
        <v>2.2615195936935004</v>
      </c>
      <c r="V52" s="5">
        <f>U52*(Index!$G$16/Index!$G$7)</f>
        <v>2.5587018419178942</v>
      </c>
      <c r="X52" s="7">
        <v>74.98</v>
      </c>
      <c r="Y52" s="20">
        <f t="shared" si="1"/>
        <v>74.98</v>
      </c>
    </row>
    <row r="53" spans="1:25">
      <c r="A53" s="2" t="s">
        <v>260</v>
      </c>
      <c r="B53" s="2" t="s">
        <v>0</v>
      </c>
      <c r="C53" s="2">
        <v>5</v>
      </c>
      <c r="D53" s="2" t="s">
        <v>45</v>
      </c>
      <c r="E53" s="2" t="s">
        <v>40</v>
      </c>
      <c r="F53" s="2" t="s">
        <v>22</v>
      </c>
      <c r="G53" s="16">
        <v>8.4132324629999999</v>
      </c>
      <c r="H53" s="16">
        <v>19.516898879999999</v>
      </c>
      <c r="I53" s="16">
        <f t="shared" si="2"/>
        <v>21.176803958256187</v>
      </c>
      <c r="J53" s="7">
        <v>1.9998539609999999</v>
      </c>
      <c r="K53" s="18">
        <v>0</v>
      </c>
      <c r="L53" s="15">
        <v>1.059430622</v>
      </c>
      <c r="M53" s="15">
        <v>1</v>
      </c>
      <c r="N53" s="7">
        <v>59.175751560000002</v>
      </c>
      <c r="O53" s="8">
        <f t="shared" si="0"/>
        <v>59.18</v>
      </c>
      <c r="P53" s="5">
        <f t="shared" si="3"/>
        <v>59.418372141395999</v>
      </c>
      <c r="Q53" s="5">
        <f t="shared" si="4"/>
        <v>60.339356909587643</v>
      </c>
      <c r="R53" s="10">
        <f>Q53*Index!$H$16</f>
        <v>82.56577213760967</v>
      </c>
      <c r="T53" s="7">
        <v>2.1911360979999999</v>
      </c>
      <c r="U53" s="5">
        <f t="shared" si="5"/>
        <v>2.2250987075189999</v>
      </c>
      <c r="V53" s="5">
        <f>U53*(Index!$G$16/Index!$G$7)</f>
        <v>2.5174949521793097</v>
      </c>
      <c r="X53" s="7">
        <v>85.08</v>
      </c>
      <c r="Y53" s="20">
        <f t="shared" si="1"/>
        <v>85.08</v>
      </c>
    </row>
    <row r="54" spans="1:25">
      <c r="A54" s="2" t="s">
        <v>261</v>
      </c>
      <c r="B54" s="2" t="s">
        <v>0</v>
      </c>
      <c r="C54" s="2">
        <v>5</v>
      </c>
      <c r="D54" s="2" t="s">
        <v>1434</v>
      </c>
      <c r="E54" s="2" t="s">
        <v>40</v>
      </c>
      <c r="F54" s="2" t="s">
        <v>22</v>
      </c>
      <c r="G54" s="16">
        <v>8.4132324629999999</v>
      </c>
      <c r="H54" s="16">
        <v>22.280471089999999</v>
      </c>
      <c r="I54" s="16">
        <f t="shared" si="2"/>
        <v>23.873850179494411</v>
      </c>
      <c r="J54" s="7">
        <v>1.99489223</v>
      </c>
      <c r="K54" s="18">
        <v>0</v>
      </c>
      <c r="L54" s="15">
        <v>1.0519122460000001</v>
      </c>
      <c r="M54" s="15">
        <v>1</v>
      </c>
      <c r="N54" s="7">
        <v>64.409250279999995</v>
      </c>
      <c r="O54" s="8">
        <f t="shared" si="0"/>
        <v>64.41</v>
      </c>
      <c r="P54" s="5">
        <f t="shared" si="3"/>
        <v>64.673328206148</v>
      </c>
      <c r="Q54" s="5">
        <f t="shared" si="4"/>
        <v>65.675764793343305</v>
      </c>
      <c r="R54" s="10">
        <f>Q54*Index!$H$16</f>
        <v>89.867882400795182</v>
      </c>
      <c r="T54" s="7">
        <v>2.5329802539999999</v>
      </c>
      <c r="U54" s="5">
        <f t="shared" si="5"/>
        <v>2.5722414479369999</v>
      </c>
      <c r="V54" s="5">
        <f>U54*(Index!$G$16/Index!$G$7)</f>
        <v>2.9102550997335932</v>
      </c>
      <c r="X54" s="7">
        <v>92.78</v>
      </c>
      <c r="Y54" s="20">
        <f t="shared" si="1"/>
        <v>92.78</v>
      </c>
    </row>
    <row r="55" spans="1:25">
      <c r="A55" s="2" t="s">
        <v>262</v>
      </c>
      <c r="B55" s="2" t="s">
        <v>0</v>
      </c>
      <c r="C55" s="2">
        <v>5</v>
      </c>
      <c r="D55" s="2" t="s">
        <v>1435</v>
      </c>
      <c r="E55" s="2" t="s">
        <v>40</v>
      </c>
      <c r="F55" s="2" t="s">
        <v>197</v>
      </c>
      <c r="G55" s="16">
        <v>8.4132324629999999</v>
      </c>
      <c r="H55" s="16">
        <v>42.776234350000003</v>
      </c>
      <c r="I55" s="16">
        <f t="shared" si="2"/>
        <v>47.734793272471109</v>
      </c>
      <c r="J55" s="7">
        <v>2.0857230260000001</v>
      </c>
      <c r="K55" s="18">
        <v>0</v>
      </c>
      <c r="L55" s="15">
        <v>1.096866782</v>
      </c>
      <c r="M55" s="15">
        <v>1</v>
      </c>
      <c r="N55" s="7">
        <v>117.1092301</v>
      </c>
      <c r="O55" s="8">
        <f t="shared" si="0"/>
        <v>117.11</v>
      </c>
      <c r="P55" s="5">
        <f t="shared" si="3"/>
        <v>117.58937794341</v>
      </c>
      <c r="Q55" s="5">
        <f t="shared" si="4"/>
        <v>119.41201330153287</v>
      </c>
      <c r="R55" s="10">
        <f>Q55*Index!$H$16</f>
        <v>163.39824594950187</v>
      </c>
      <c r="T55" s="7">
        <v>6.8620191339999996</v>
      </c>
      <c r="U55" s="5">
        <f t="shared" si="5"/>
        <v>6.9683804305770005</v>
      </c>
      <c r="V55" s="5">
        <f>U55*(Index!$G$16/Index!$G$7)</f>
        <v>7.8840828497011239</v>
      </c>
      <c r="X55" s="7">
        <v>171.28</v>
      </c>
      <c r="Y55" s="20">
        <f t="shared" si="1"/>
        <v>171.28</v>
      </c>
    </row>
    <row r="56" spans="1:25">
      <c r="A56" s="2" t="s">
        <v>263</v>
      </c>
      <c r="B56" s="2" t="s">
        <v>0</v>
      </c>
      <c r="C56" s="2">
        <v>5</v>
      </c>
      <c r="D56" s="2" t="s">
        <v>1429</v>
      </c>
      <c r="E56" s="2" t="s">
        <v>40</v>
      </c>
      <c r="F56" s="2" t="s">
        <v>197</v>
      </c>
      <c r="G56" s="16">
        <v>8.4132324629999999</v>
      </c>
      <c r="H56" s="16">
        <v>31.99746085</v>
      </c>
      <c r="I56" s="16">
        <f t="shared" si="2"/>
        <v>31.171209509136965</v>
      </c>
      <c r="J56" s="7">
        <v>2.2445462479999998</v>
      </c>
      <c r="K56" s="18">
        <v>0</v>
      </c>
      <c r="L56" s="15">
        <v>0.97955364599999994</v>
      </c>
      <c r="M56" s="15">
        <v>1</v>
      </c>
      <c r="N56" s="7">
        <v>88.849110749999994</v>
      </c>
      <c r="O56" s="8">
        <f t="shared" si="0"/>
        <v>88.85</v>
      </c>
      <c r="P56" s="5">
        <f t="shared" si="3"/>
        <v>89.213392104074998</v>
      </c>
      <c r="Q56" s="5">
        <f t="shared" si="4"/>
        <v>90.596199681688162</v>
      </c>
      <c r="R56" s="10">
        <f>Q56*Index!$H$16</f>
        <v>123.96793009676723</v>
      </c>
      <c r="T56" s="7">
        <v>3.5784297469999999</v>
      </c>
      <c r="U56" s="5">
        <f t="shared" si="5"/>
        <v>3.6338954080785002</v>
      </c>
      <c r="V56" s="5">
        <f>U56*(Index!$G$16/Index!$G$7)</f>
        <v>4.1114191094855421</v>
      </c>
      <c r="X56" s="7">
        <v>125.88</v>
      </c>
      <c r="Y56" s="20">
        <f t="shared" si="1"/>
        <v>125.88</v>
      </c>
    </row>
    <row r="57" spans="1:25">
      <c r="A57" s="2" t="s">
        <v>264</v>
      </c>
      <c r="B57" s="2" t="s">
        <v>0</v>
      </c>
      <c r="C57" s="2">
        <v>5</v>
      </c>
      <c r="D57" s="2" t="s">
        <v>203</v>
      </c>
      <c r="E57" s="2" t="s">
        <v>40</v>
      </c>
      <c r="F57" s="2" t="s">
        <v>22</v>
      </c>
      <c r="G57" s="16">
        <v>8.4132324629999999</v>
      </c>
      <c r="H57" s="16">
        <v>26.74193125</v>
      </c>
      <c r="I57" s="16">
        <f t="shared" si="2"/>
        <v>27.986498328301124</v>
      </c>
      <c r="J57" s="7">
        <v>2.3542942249999999</v>
      </c>
      <c r="K57" s="18">
        <v>1</v>
      </c>
      <c r="L57" s="15">
        <v>1.035402113</v>
      </c>
      <c r="M57" s="15">
        <v>1</v>
      </c>
      <c r="N57" s="7">
        <v>85.695675980000004</v>
      </c>
      <c r="O57" s="8">
        <f t="shared" si="0"/>
        <v>85.7</v>
      </c>
      <c r="P57" s="5">
        <f t="shared" si="3"/>
        <v>86.047028251518</v>
      </c>
      <c r="Q57" s="5">
        <f t="shared" si="4"/>
        <v>87.380757189416542</v>
      </c>
      <c r="R57" s="10">
        <f>Q57*Index!$H$16</f>
        <v>119.5680573481019</v>
      </c>
      <c r="T57" s="7">
        <v>3.2234237509999999</v>
      </c>
      <c r="U57" s="5">
        <f t="shared" si="5"/>
        <v>3.2733868191405002</v>
      </c>
      <c r="V57" s="5">
        <f>U57*(Index!$G$16/Index!$G$7)</f>
        <v>3.7035367311434788</v>
      </c>
      <c r="X57" s="7">
        <v>123.27</v>
      </c>
      <c r="Y57" s="20">
        <f t="shared" si="1"/>
        <v>123.27</v>
      </c>
    </row>
    <row r="58" spans="1:25">
      <c r="A58" s="2" t="s">
        <v>265</v>
      </c>
      <c r="B58" s="2" t="s">
        <v>0</v>
      </c>
      <c r="C58" s="2">
        <v>5</v>
      </c>
      <c r="D58" s="2" t="s">
        <v>42</v>
      </c>
      <c r="E58" s="2" t="s">
        <v>41</v>
      </c>
      <c r="F58" s="2" t="s">
        <v>22</v>
      </c>
      <c r="G58" s="16">
        <v>8.4132324629999999</v>
      </c>
      <c r="H58" s="16">
        <v>8.9496114630000001</v>
      </c>
      <c r="I58" s="16">
        <f t="shared" si="2"/>
        <v>8.9583398514558183</v>
      </c>
      <c r="J58" s="7">
        <v>1.2614625180000001</v>
      </c>
      <c r="K58" s="18">
        <v>1</v>
      </c>
      <c r="L58" s="15">
        <v>1.0005027049999999</v>
      </c>
      <c r="M58" s="15">
        <v>1</v>
      </c>
      <c r="N58" s="7">
        <v>21.913587339999999</v>
      </c>
      <c r="O58" s="8">
        <f t="shared" si="0"/>
        <v>21.91</v>
      </c>
      <c r="P58" s="5">
        <f t="shared" si="3"/>
        <v>22.003433048093999</v>
      </c>
      <c r="Q58" s="5">
        <f t="shared" si="4"/>
        <v>22.344486260339458</v>
      </c>
      <c r="R58" s="10">
        <f>Q58*Index!$H$16</f>
        <v>30.575230754738012</v>
      </c>
      <c r="T58" s="7">
        <v>1.808583284</v>
      </c>
      <c r="U58" s="5">
        <f t="shared" si="5"/>
        <v>1.8366163249020002</v>
      </c>
      <c r="V58" s="5">
        <f>U58*(Index!$G$16/Index!$G$7)</f>
        <v>2.0779627939231187</v>
      </c>
      <c r="X58" s="7">
        <v>32.65</v>
      </c>
      <c r="Y58" s="20">
        <f t="shared" si="1"/>
        <v>32.65</v>
      </c>
    </row>
    <row r="59" spans="1:25">
      <c r="A59" s="2" t="s">
        <v>266</v>
      </c>
      <c r="B59" s="2" t="s">
        <v>0</v>
      </c>
      <c r="C59" s="2">
        <v>5</v>
      </c>
      <c r="D59" s="2" t="s">
        <v>43</v>
      </c>
      <c r="E59" s="2" t="s">
        <v>41</v>
      </c>
      <c r="F59" s="2" t="s">
        <v>22</v>
      </c>
      <c r="G59" s="16">
        <v>8.4132324629999999</v>
      </c>
      <c r="H59" s="16">
        <v>13.91366015</v>
      </c>
      <c r="I59" s="16">
        <f t="shared" si="2"/>
        <v>14.380835843119932</v>
      </c>
      <c r="J59" s="7">
        <v>1.521395815</v>
      </c>
      <c r="K59" s="18">
        <v>0</v>
      </c>
      <c r="L59" s="15">
        <v>1.020924349</v>
      </c>
      <c r="M59" s="15">
        <v>1</v>
      </c>
      <c r="N59" s="7">
        <v>34.67880014</v>
      </c>
      <c r="O59" s="8">
        <f t="shared" si="0"/>
        <v>34.68</v>
      </c>
      <c r="P59" s="5">
        <f t="shared" si="3"/>
        <v>34.820983220574</v>
      </c>
      <c r="Q59" s="5">
        <f t="shared" si="4"/>
        <v>35.360708460492901</v>
      </c>
      <c r="R59" s="10">
        <f>Q59*Index!$H$16</f>
        <v>48.386067517229286</v>
      </c>
      <c r="T59" s="7">
        <v>2.325280904</v>
      </c>
      <c r="U59" s="5">
        <f t="shared" si="5"/>
        <v>2.3613227580120002</v>
      </c>
      <c r="V59" s="5">
        <f>U59*(Index!$G$16/Index!$G$7)</f>
        <v>2.6716199617003173</v>
      </c>
      <c r="X59" s="7">
        <v>51.06</v>
      </c>
      <c r="Y59" s="20">
        <f t="shared" si="1"/>
        <v>51.06</v>
      </c>
    </row>
    <row r="60" spans="1:25">
      <c r="A60" s="2" t="s">
        <v>267</v>
      </c>
      <c r="B60" s="2" t="s">
        <v>0</v>
      </c>
      <c r="C60" s="2">
        <v>5</v>
      </c>
      <c r="D60" s="2" t="s">
        <v>44</v>
      </c>
      <c r="E60" s="2" t="s">
        <v>41</v>
      </c>
      <c r="F60" s="2" t="s">
        <v>22</v>
      </c>
      <c r="G60" s="16">
        <v>8.4132324629999999</v>
      </c>
      <c r="H60" s="16">
        <v>17.3846171</v>
      </c>
      <c r="I60" s="16">
        <f t="shared" si="2"/>
        <v>18.388118182340349</v>
      </c>
      <c r="J60" s="7">
        <v>1.6013025540000001</v>
      </c>
      <c r="K60" s="18">
        <v>0</v>
      </c>
      <c r="L60" s="15">
        <v>1.0388986330000001</v>
      </c>
      <c r="M60" s="15">
        <v>1</v>
      </c>
      <c r="N60" s="7">
        <v>42.91707126</v>
      </c>
      <c r="O60" s="8">
        <f t="shared" si="0"/>
        <v>42.92</v>
      </c>
      <c r="P60" s="5">
        <f t="shared" si="3"/>
        <v>43.093031252166</v>
      </c>
      <c r="Q60" s="5">
        <f t="shared" si="4"/>
        <v>43.760973236574578</v>
      </c>
      <c r="R60" s="10">
        <f>Q60*Index!$H$16</f>
        <v>59.880627335571383</v>
      </c>
      <c r="T60" s="7">
        <v>2.4188091850000002</v>
      </c>
      <c r="U60" s="5">
        <f t="shared" si="5"/>
        <v>2.4563007273675002</v>
      </c>
      <c r="V60" s="5">
        <f>U60*(Index!$G$16/Index!$G$7)</f>
        <v>2.7790788162728042</v>
      </c>
      <c r="X60" s="7">
        <v>62.66</v>
      </c>
      <c r="Y60" s="20">
        <f t="shared" si="1"/>
        <v>62.66</v>
      </c>
    </row>
    <row r="61" spans="1:25">
      <c r="A61" s="2" t="s">
        <v>268</v>
      </c>
      <c r="B61" s="2" t="s">
        <v>0</v>
      </c>
      <c r="C61" s="2">
        <v>5</v>
      </c>
      <c r="D61" s="2" t="s">
        <v>45</v>
      </c>
      <c r="E61" s="2" t="s">
        <v>41</v>
      </c>
      <c r="F61" s="2" t="s">
        <v>22</v>
      </c>
      <c r="G61" s="16">
        <v>8.4132324629999999</v>
      </c>
      <c r="H61" s="16">
        <v>21.899785550000001</v>
      </c>
      <c r="I61" s="16">
        <f t="shared" si="2"/>
        <v>23.701307065209797</v>
      </c>
      <c r="J61" s="7">
        <v>1.6131401510000001</v>
      </c>
      <c r="K61" s="18">
        <v>0</v>
      </c>
      <c r="L61" s="15">
        <v>1.059430622</v>
      </c>
      <c r="M61" s="15">
        <v>1</v>
      </c>
      <c r="N61" s="7">
        <v>51.805253139999998</v>
      </c>
      <c r="O61" s="8">
        <f t="shared" si="0"/>
        <v>51.81</v>
      </c>
      <c r="P61" s="5">
        <f t="shared" si="3"/>
        <v>52.017654677873999</v>
      </c>
      <c r="Q61" s="5">
        <f t="shared" si="4"/>
        <v>52.823928325381047</v>
      </c>
      <c r="R61" s="10">
        <f>Q61*Index!$H$16</f>
        <v>72.281983980406366</v>
      </c>
      <c r="T61" s="7">
        <v>2.4431970299999999</v>
      </c>
      <c r="U61" s="5">
        <f t="shared" si="5"/>
        <v>2.4810665839650001</v>
      </c>
      <c r="V61" s="5">
        <f>U61*(Index!$G$16/Index!$G$7)</f>
        <v>2.807099109826487</v>
      </c>
      <c r="X61" s="7">
        <v>75.09</v>
      </c>
      <c r="Y61" s="20">
        <f t="shared" si="1"/>
        <v>75.09</v>
      </c>
    </row>
    <row r="62" spans="1:25">
      <c r="A62" s="2" t="s">
        <v>269</v>
      </c>
      <c r="B62" s="2" t="s">
        <v>0</v>
      </c>
      <c r="C62" s="2">
        <v>5</v>
      </c>
      <c r="D62" s="2" t="s">
        <v>1434</v>
      </c>
      <c r="E62" s="2" t="s">
        <v>41</v>
      </c>
      <c r="F62" s="2" t="s">
        <v>22</v>
      </c>
      <c r="G62" s="16">
        <v>8.4132324629999999</v>
      </c>
      <c r="H62" s="16">
        <v>25.70031191</v>
      </c>
      <c r="I62" s="16">
        <f t="shared" si="2"/>
        <v>27.471222617423095</v>
      </c>
      <c r="J62" s="7">
        <v>1.617978087</v>
      </c>
      <c r="K62" s="18">
        <v>0</v>
      </c>
      <c r="L62" s="15">
        <v>1.0519122460000001</v>
      </c>
      <c r="M62" s="15">
        <v>1</v>
      </c>
      <c r="N62" s="7">
        <v>58.060262000000002</v>
      </c>
      <c r="O62" s="8">
        <f t="shared" si="0"/>
        <v>58.06</v>
      </c>
      <c r="P62" s="5">
        <f t="shared" si="3"/>
        <v>58.298309074199999</v>
      </c>
      <c r="Q62" s="5">
        <f t="shared" si="4"/>
        <v>59.2019328648501</v>
      </c>
      <c r="R62" s="10">
        <f>Q62*Index!$H$16</f>
        <v>81.009370158676475</v>
      </c>
      <c r="T62" s="7">
        <v>2.5978570209999998</v>
      </c>
      <c r="U62" s="5">
        <f t="shared" si="5"/>
        <v>2.6381238048254998</v>
      </c>
      <c r="V62" s="5">
        <f>U62*(Index!$G$16/Index!$G$7)</f>
        <v>2.9847949394018332</v>
      </c>
      <c r="X62" s="7">
        <v>83.99</v>
      </c>
      <c r="Y62" s="20">
        <f t="shared" si="1"/>
        <v>83.99</v>
      </c>
    </row>
    <row r="63" spans="1:25">
      <c r="A63" s="2" t="s">
        <v>270</v>
      </c>
      <c r="B63" s="2" t="s">
        <v>0</v>
      </c>
      <c r="C63" s="2">
        <v>5</v>
      </c>
      <c r="D63" s="2" t="s">
        <v>1435</v>
      </c>
      <c r="E63" s="2" t="s">
        <v>41</v>
      </c>
      <c r="F63" s="2" t="s">
        <v>197</v>
      </c>
      <c r="G63" s="16">
        <v>8.4132324629999999</v>
      </c>
      <c r="H63" s="16">
        <v>44.401616009999998</v>
      </c>
      <c r="I63" s="16">
        <f t="shared" si="2"/>
        <v>49.517620423397119</v>
      </c>
      <c r="J63" s="7">
        <v>1.5585985149999999</v>
      </c>
      <c r="K63" s="18">
        <v>0</v>
      </c>
      <c r="L63" s="15">
        <v>1.096866782</v>
      </c>
      <c r="M63" s="15">
        <v>1</v>
      </c>
      <c r="N63" s="7">
        <v>90.290941279999998</v>
      </c>
      <c r="O63" s="8">
        <f t="shared" si="0"/>
        <v>90.29</v>
      </c>
      <c r="P63" s="5">
        <f t="shared" si="3"/>
        <v>90.661134139247991</v>
      </c>
      <c r="Q63" s="5">
        <f t="shared" si="4"/>
        <v>92.066381718406348</v>
      </c>
      <c r="R63" s="10">
        <f>Q63*Index!$H$16</f>
        <v>125.97966375223801</v>
      </c>
      <c r="T63" s="7">
        <v>4.6481594709999996</v>
      </c>
      <c r="U63" s="5">
        <f t="shared" si="5"/>
        <v>4.7202059428004999</v>
      </c>
      <c r="V63" s="5">
        <f>U63*(Index!$G$16/Index!$G$7)</f>
        <v>5.3404797702196189</v>
      </c>
      <c r="X63" s="7">
        <v>131.32</v>
      </c>
      <c r="Y63" s="20">
        <f t="shared" si="1"/>
        <v>131.32</v>
      </c>
    </row>
    <row r="64" spans="1:25">
      <c r="A64" s="2" t="s">
        <v>271</v>
      </c>
      <c r="B64" s="2" t="s">
        <v>0</v>
      </c>
      <c r="C64" s="2">
        <v>5</v>
      </c>
      <c r="D64" s="2" t="s">
        <v>1429</v>
      </c>
      <c r="E64" s="2" t="s">
        <v>41</v>
      </c>
      <c r="F64" s="2" t="s">
        <v>197</v>
      </c>
      <c r="G64" s="16">
        <v>8.4132324629999999</v>
      </c>
      <c r="H64" s="16">
        <v>33.154335969999998</v>
      </c>
      <c r="I64" s="16">
        <f t="shared" si="2"/>
        <v>32.304430750899655</v>
      </c>
      <c r="J64" s="7">
        <v>1.613319277</v>
      </c>
      <c r="K64" s="18">
        <v>0</v>
      </c>
      <c r="L64" s="15">
        <v>0.97955364599999994</v>
      </c>
      <c r="M64" s="15">
        <v>1</v>
      </c>
      <c r="N64" s="7">
        <v>65.690590999999998</v>
      </c>
      <c r="O64" s="8">
        <f t="shared" si="0"/>
        <v>65.69</v>
      </c>
      <c r="P64" s="5">
        <f t="shared" si="3"/>
        <v>65.959922423099997</v>
      </c>
      <c r="Q64" s="5">
        <f t="shared" si="4"/>
        <v>66.982301220658044</v>
      </c>
      <c r="R64" s="10">
        <f>Q64*Index!$H$16</f>
        <v>91.655690466247307</v>
      </c>
      <c r="T64" s="7">
        <v>3.5335106469999999</v>
      </c>
      <c r="U64" s="5">
        <f t="shared" si="5"/>
        <v>3.5882800620285003</v>
      </c>
      <c r="V64" s="5">
        <f>U64*(Index!$G$16/Index!$G$7)</f>
        <v>4.0598095323307248</v>
      </c>
      <c r="X64" s="7">
        <v>94.07</v>
      </c>
      <c r="Y64" s="20">
        <f t="shared" si="1"/>
        <v>94.07</v>
      </c>
    </row>
    <row r="65" spans="1:25">
      <c r="A65" s="2" t="s">
        <v>272</v>
      </c>
      <c r="B65" s="2" t="s">
        <v>0</v>
      </c>
      <c r="C65" s="2">
        <v>5</v>
      </c>
      <c r="D65" s="2" t="s">
        <v>203</v>
      </c>
      <c r="E65" s="2" t="s">
        <v>41</v>
      </c>
      <c r="F65" s="2" t="s">
        <v>22</v>
      </c>
      <c r="G65" s="16">
        <v>8.4132324629999999</v>
      </c>
      <c r="H65" s="16">
        <v>26.005767760000001</v>
      </c>
      <c r="I65" s="16">
        <f t="shared" si="2"/>
        <v>27.224273095241671</v>
      </c>
      <c r="J65" s="7">
        <v>1.893073644</v>
      </c>
      <c r="K65" s="18">
        <v>1</v>
      </c>
      <c r="L65" s="15">
        <v>1.035402113</v>
      </c>
      <c r="M65" s="15">
        <v>1</v>
      </c>
      <c r="N65" s="7">
        <v>67.464422479999996</v>
      </c>
      <c r="O65" s="8">
        <f t="shared" si="0"/>
        <v>67.459999999999994</v>
      </c>
      <c r="P65" s="5">
        <f t="shared" si="3"/>
        <v>67.741026612168</v>
      </c>
      <c r="Q65" s="5">
        <f t="shared" si="4"/>
        <v>68.791012524656608</v>
      </c>
      <c r="R65" s="10">
        <f>Q65*Index!$H$16</f>
        <v>94.130652962324817</v>
      </c>
      <c r="T65" s="7">
        <v>3.1515737279999998</v>
      </c>
      <c r="U65" s="5">
        <f t="shared" si="5"/>
        <v>3.2004231207839999</v>
      </c>
      <c r="V65" s="5">
        <f>U65*(Index!$G$16/Index!$G$7)</f>
        <v>3.6209850035800604</v>
      </c>
      <c r="X65" s="7">
        <v>97.75</v>
      </c>
      <c r="Y65" s="20">
        <f t="shared" si="1"/>
        <v>97.75</v>
      </c>
    </row>
    <row r="66" spans="1:25">
      <c r="A66" s="2" t="s">
        <v>273</v>
      </c>
      <c r="B66" s="2" t="s">
        <v>33</v>
      </c>
      <c r="C66" s="2">
        <v>5</v>
      </c>
      <c r="D66" s="2" t="s">
        <v>42</v>
      </c>
      <c r="E66" s="2" t="s">
        <v>34</v>
      </c>
      <c r="F66" s="2" t="s">
        <v>22</v>
      </c>
      <c r="G66" s="16">
        <v>8.4132324629999999</v>
      </c>
      <c r="H66" s="16">
        <v>6.7637680629999997</v>
      </c>
      <c r="I66" s="16">
        <f t="shared" ref="I66:I128" si="6">(G66+H66)*L66*M66-G66</f>
        <v>6.7668456293825443</v>
      </c>
      <c r="J66" s="7">
        <v>1.261081374</v>
      </c>
      <c r="K66" s="18">
        <v>1</v>
      </c>
      <c r="L66" s="15">
        <v>1.0005027049999999</v>
      </c>
      <c r="M66" s="15">
        <v>0.99970022400000003</v>
      </c>
      <c r="N66" s="7">
        <v>19.143313743137135</v>
      </c>
      <c r="O66" s="8">
        <f t="shared" ref="O66:O129" si="7">ROUND(J66*SUM(G66:H66)*L66*$M66,2)</f>
        <v>19.14</v>
      </c>
      <c r="P66" s="5">
        <f t="shared" ref="P66:P128" si="8">N66*(1.0041)</f>
        <v>19.221801329483998</v>
      </c>
      <c r="Q66" s="5">
        <f t="shared" ref="Q66:Q128" si="9">P66*(1.0155)</f>
        <v>19.519739250091003</v>
      </c>
      <c r="R66" s="10">
        <f>Q66*Index!$H$16</f>
        <v>26.709968843776057</v>
      </c>
      <c r="T66" s="7">
        <v>1.6141803573663245</v>
      </c>
      <c r="U66" s="5">
        <f t="shared" ref="U66:U128" si="10">T66*(1.0155)</f>
        <v>1.6392001529055027</v>
      </c>
      <c r="V66" s="5">
        <f>U66*(Index!$G$16/Index!$G$7)</f>
        <v>1.8546045155688531</v>
      </c>
      <c r="X66" s="7">
        <v>28.56</v>
      </c>
      <c r="Y66" s="20">
        <f t="shared" ref="Y66:Y129" si="11">ROUND((R66+V66) * IF(D66 = "Forensische en beveiligde zorg - niet klinische of ambulante zorg", 0.982799429, 1),2)</f>
        <v>28.56</v>
      </c>
    </row>
    <row r="67" spans="1:25">
      <c r="A67" s="2" t="s">
        <v>274</v>
      </c>
      <c r="B67" s="2" t="s">
        <v>33</v>
      </c>
      <c r="C67" s="2">
        <v>5</v>
      </c>
      <c r="D67" s="2" t="s">
        <v>43</v>
      </c>
      <c r="E67" s="2" t="s">
        <v>34</v>
      </c>
      <c r="F67" s="2" t="s">
        <v>22</v>
      </c>
      <c r="G67" s="16">
        <v>8.4132324629999999</v>
      </c>
      <c r="H67" s="16">
        <v>10.55200746</v>
      </c>
      <c r="I67" s="16">
        <f t="shared" si="6"/>
        <v>10.751373562002129</v>
      </c>
      <c r="J67" s="7">
        <v>1.543853911</v>
      </c>
      <c r="K67" s="18">
        <v>0</v>
      </c>
      <c r="L67" s="15">
        <v>1.020924349</v>
      </c>
      <c r="M67" s="15">
        <v>0.98980123799999997</v>
      </c>
      <c r="N67" s="7">
        <v>29.587351987646887</v>
      </c>
      <c r="O67" s="8">
        <f t="shared" si="7"/>
        <v>29.59</v>
      </c>
      <c r="P67" s="5">
        <f t="shared" si="8"/>
        <v>29.70866013079624</v>
      </c>
      <c r="Q67" s="5">
        <f t="shared" si="9"/>
        <v>30.169144362823584</v>
      </c>
      <c r="R67" s="10">
        <f>Q67*Index!$H$16</f>
        <v>41.282155240400726</v>
      </c>
      <c r="T67" s="7">
        <v>1.8216571378354947</v>
      </c>
      <c r="U67" s="5">
        <f t="shared" si="10"/>
        <v>1.8498928234719449</v>
      </c>
      <c r="V67" s="5">
        <f>U67*(Index!$G$16/Index!$G$7)</f>
        <v>2.0929839334435845</v>
      </c>
      <c r="X67" s="7">
        <v>43.38</v>
      </c>
      <c r="Y67" s="20">
        <f t="shared" si="11"/>
        <v>43.38</v>
      </c>
    </row>
    <row r="68" spans="1:25">
      <c r="A68" s="2" t="s">
        <v>275</v>
      </c>
      <c r="B68" s="2" t="s">
        <v>33</v>
      </c>
      <c r="C68" s="2">
        <v>5</v>
      </c>
      <c r="D68" s="2" t="s">
        <v>44</v>
      </c>
      <c r="E68" s="2" t="s">
        <v>34</v>
      </c>
      <c r="F68" s="2" t="s">
        <v>22</v>
      </c>
      <c r="G68" s="16">
        <v>8.4132324629999999</v>
      </c>
      <c r="H68" s="16">
        <v>13.32608765</v>
      </c>
      <c r="I68" s="16">
        <f t="shared" si="6"/>
        <v>12.846241440210115</v>
      </c>
      <c r="J68" s="7">
        <v>1.643129633</v>
      </c>
      <c r="K68" s="18">
        <v>0</v>
      </c>
      <c r="L68" s="15">
        <v>1.0388986330000001</v>
      </c>
      <c r="M68" s="15">
        <v>0.94131153499999998</v>
      </c>
      <c r="N68" s="7">
        <v>34.932071572158229</v>
      </c>
      <c r="O68" s="8">
        <f t="shared" si="7"/>
        <v>34.93</v>
      </c>
      <c r="P68" s="5">
        <f t="shared" si="8"/>
        <v>35.075293065604079</v>
      </c>
      <c r="Q68" s="5">
        <f t="shared" si="9"/>
        <v>35.618960108120945</v>
      </c>
      <c r="R68" s="10">
        <f>Q68*Index!$H$16</f>
        <v>48.739447927368047</v>
      </c>
      <c r="T68" s="7">
        <v>1.962007235993976</v>
      </c>
      <c r="U68" s="5">
        <f t="shared" si="10"/>
        <v>1.9924183481518827</v>
      </c>
      <c r="V68" s="5">
        <f>U68*(Index!$G$16/Index!$G$7)</f>
        <v>2.2542384826130117</v>
      </c>
      <c r="X68" s="7">
        <v>50.99</v>
      </c>
      <c r="Y68" s="20">
        <f t="shared" si="11"/>
        <v>50.99</v>
      </c>
    </row>
    <row r="69" spans="1:25">
      <c r="A69" s="2" t="s">
        <v>276</v>
      </c>
      <c r="B69" s="2" t="s">
        <v>33</v>
      </c>
      <c r="C69" s="2">
        <v>5</v>
      </c>
      <c r="D69" s="2" t="s">
        <v>45</v>
      </c>
      <c r="E69" s="2" t="s">
        <v>34</v>
      </c>
      <c r="F69" s="2" t="s">
        <v>22</v>
      </c>
      <c r="G69" s="16">
        <v>8.4132324629999999</v>
      </c>
      <c r="H69" s="16">
        <v>16.87811585</v>
      </c>
      <c r="I69" s="16">
        <f t="shared" si="6"/>
        <v>18.03349303910732</v>
      </c>
      <c r="J69" s="7">
        <v>1.7261119840000001</v>
      </c>
      <c r="K69" s="18">
        <v>0</v>
      </c>
      <c r="L69" s="15">
        <v>1.059430622</v>
      </c>
      <c r="M69" s="15">
        <v>0.98702329600000005</v>
      </c>
      <c r="N69" s="7">
        <v>45.650009832034868</v>
      </c>
      <c r="O69" s="8">
        <f t="shared" si="7"/>
        <v>45.65</v>
      </c>
      <c r="P69" s="5">
        <f t="shared" si="8"/>
        <v>45.83717487234621</v>
      </c>
      <c r="Q69" s="5">
        <f t="shared" si="9"/>
        <v>46.547651082867581</v>
      </c>
      <c r="R69" s="10">
        <f>Q69*Index!$H$16</f>
        <v>63.693797045396273</v>
      </c>
      <c r="T69" s="7">
        <v>2.0519235176989903</v>
      </c>
      <c r="U69" s="5">
        <f t="shared" si="10"/>
        <v>2.0837283322233247</v>
      </c>
      <c r="V69" s="5">
        <f>U69*(Index!$G$16/Index!$G$7)</f>
        <v>2.3575473485103533</v>
      </c>
      <c r="X69" s="7">
        <v>66.05</v>
      </c>
      <c r="Y69" s="20">
        <f t="shared" si="11"/>
        <v>66.05</v>
      </c>
    </row>
    <row r="70" spans="1:25">
      <c r="A70" s="2" t="s">
        <v>277</v>
      </c>
      <c r="B70" s="2" t="s">
        <v>33</v>
      </c>
      <c r="C70" s="2">
        <v>5</v>
      </c>
      <c r="D70" s="2" t="s">
        <v>1434</v>
      </c>
      <c r="E70" s="2" t="s">
        <v>34</v>
      </c>
      <c r="F70" s="2" t="s">
        <v>22</v>
      </c>
      <c r="G70" s="16">
        <v>8.4132324629999999</v>
      </c>
      <c r="H70" s="16">
        <v>19.960064979999999</v>
      </c>
      <c r="I70" s="16">
        <f t="shared" si="6"/>
        <v>16.41332344785997</v>
      </c>
      <c r="J70" s="7">
        <v>1.7294778980000001</v>
      </c>
      <c r="K70" s="18">
        <v>0</v>
      </c>
      <c r="L70" s="15">
        <v>1.0519122460000001</v>
      </c>
      <c r="M70" s="15">
        <v>0.83181577799999995</v>
      </c>
      <c r="N70" s="7">
        <v>42.936979741263364</v>
      </c>
      <c r="O70" s="8">
        <f t="shared" si="7"/>
        <v>42.94</v>
      </c>
      <c r="P70" s="5">
        <f t="shared" si="8"/>
        <v>43.113021358202545</v>
      </c>
      <c r="Q70" s="5">
        <f t="shared" si="9"/>
        <v>43.781273189254691</v>
      </c>
      <c r="R70" s="10">
        <f>Q70*Index!$H$16</f>
        <v>59.908404914803818</v>
      </c>
      <c r="T70" s="7">
        <v>2.0203193654459071</v>
      </c>
      <c r="U70" s="5">
        <f t="shared" si="10"/>
        <v>2.0516343156103187</v>
      </c>
      <c r="V70" s="5">
        <f>U70*(Index!$G$16/Index!$G$7)</f>
        <v>2.3212359145297499</v>
      </c>
      <c r="X70" s="7">
        <v>62.23</v>
      </c>
      <c r="Y70" s="20">
        <f t="shared" si="11"/>
        <v>62.23</v>
      </c>
    </row>
    <row r="71" spans="1:25">
      <c r="A71" s="2" t="s">
        <v>278</v>
      </c>
      <c r="B71" s="2" t="s">
        <v>33</v>
      </c>
      <c r="C71" s="2">
        <v>5</v>
      </c>
      <c r="D71" s="2" t="s">
        <v>1435</v>
      </c>
      <c r="E71" s="2" t="s">
        <v>34</v>
      </c>
      <c r="F71" s="2" t="s">
        <v>197</v>
      </c>
      <c r="G71" s="16">
        <v>8.4132324629999999</v>
      </c>
      <c r="H71" s="16">
        <v>33.532249829999998</v>
      </c>
      <c r="I71" s="16">
        <f t="shared" si="6"/>
        <v>35.526223612383887</v>
      </c>
      <c r="J71" s="7">
        <v>1.73496104</v>
      </c>
      <c r="K71" s="18">
        <v>0</v>
      </c>
      <c r="L71" s="15">
        <v>1.096866782</v>
      </c>
      <c r="M71" s="15">
        <v>0.95502688999999996</v>
      </c>
      <c r="N71" s="7">
        <v>76.233244447064962</v>
      </c>
      <c r="O71" s="8">
        <f t="shared" si="7"/>
        <v>76.23</v>
      </c>
      <c r="P71" s="5">
        <f t="shared" si="8"/>
        <v>76.545800749297925</v>
      </c>
      <c r="Q71" s="5">
        <f t="shared" si="9"/>
        <v>77.732260660912047</v>
      </c>
      <c r="R71" s="10">
        <f>Q71*Index!$H$16</f>
        <v>106.36547106537607</v>
      </c>
      <c r="T71" s="7">
        <v>3.5340896261703243</v>
      </c>
      <c r="U71" s="5">
        <f t="shared" si="10"/>
        <v>3.5888680153759647</v>
      </c>
      <c r="V71" s="5">
        <f>U71*(Index!$G$16/Index!$G$7)</f>
        <v>4.0604747475768423</v>
      </c>
      <c r="X71" s="7">
        <v>110.43</v>
      </c>
      <c r="Y71" s="20">
        <f t="shared" si="11"/>
        <v>110.43</v>
      </c>
    </row>
    <row r="72" spans="1:25">
      <c r="A72" s="2" t="s">
        <v>279</v>
      </c>
      <c r="B72" s="2" t="s">
        <v>33</v>
      </c>
      <c r="C72" s="2">
        <v>5</v>
      </c>
      <c r="D72" s="2" t="s">
        <v>1429</v>
      </c>
      <c r="E72" s="2" t="s">
        <v>34</v>
      </c>
      <c r="F72" s="2" t="s">
        <v>197</v>
      </c>
      <c r="G72" s="16">
        <v>8.4132324629999999</v>
      </c>
      <c r="H72" s="16">
        <v>25.027244660000001</v>
      </c>
      <c r="I72" s="16">
        <f t="shared" si="6"/>
        <v>19.02462008648132</v>
      </c>
      <c r="J72" s="7">
        <v>1.7596624830000001</v>
      </c>
      <c r="K72" s="18">
        <v>0</v>
      </c>
      <c r="L72" s="15">
        <v>0.97955364599999994</v>
      </c>
      <c r="M72" s="15">
        <v>0.83762460699999997</v>
      </c>
      <c r="N72" s="7">
        <v>48.281359768004663</v>
      </c>
      <c r="O72" s="8">
        <f t="shared" si="7"/>
        <v>48.28</v>
      </c>
      <c r="P72" s="5">
        <f t="shared" si="8"/>
        <v>48.479313343053484</v>
      </c>
      <c r="Q72" s="5">
        <f t="shared" si="9"/>
        <v>49.230742699870817</v>
      </c>
      <c r="R72" s="10">
        <f>Q72*Index!$H$16</f>
        <v>67.365223829174596</v>
      </c>
      <c r="T72" s="7">
        <v>2.4138688021063133</v>
      </c>
      <c r="U72" s="5">
        <f t="shared" si="10"/>
        <v>2.4512837685389615</v>
      </c>
      <c r="V72" s="5">
        <f>U72*(Index!$G$16/Index!$G$7)</f>
        <v>2.7734025878504616</v>
      </c>
      <c r="X72" s="7">
        <v>68.930000000000007</v>
      </c>
      <c r="Y72" s="20">
        <f t="shared" si="11"/>
        <v>68.930000000000007</v>
      </c>
    </row>
    <row r="73" spans="1:25">
      <c r="A73" s="2" t="s">
        <v>280</v>
      </c>
      <c r="B73" s="2" t="s">
        <v>33</v>
      </c>
      <c r="C73" s="2">
        <v>5</v>
      </c>
      <c r="D73" s="2" t="s">
        <v>203</v>
      </c>
      <c r="E73" s="2" t="s">
        <v>34</v>
      </c>
      <c r="F73" s="2" t="s">
        <v>22</v>
      </c>
      <c r="G73" s="16">
        <v>8.4132324629999999</v>
      </c>
      <c r="H73" s="16">
        <v>19.336736219999999</v>
      </c>
      <c r="I73" s="16">
        <f t="shared" si="6"/>
        <v>14.287987891701317</v>
      </c>
      <c r="J73" s="7">
        <v>1.892692501</v>
      </c>
      <c r="K73" s="18">
        <v>1</v>
      </c>
      <c r="L73" s="15">
        <v>1.035402113</v>
      </c>
      <c r="M73" s="15">
        <v>0.79009199200000002</v>
      </c>
      <c r="N73" s="7">
        <v>42.966429506219896</v>
      </c>
      <c r="O73" s="8">
        <f t="shared" si="7"/>
        <v>42.97</v>
      </c>
      <c r="P73" s="5">
        <f t="shared" si="8"/>
        <v>43.142591867195399</v>
      </c>
      <c r="Q73" s="5">
        <f t="shared" si="9"/>
        <v>43.811302041136933</v>
      </c>
      <c r="R73" s="10">
        <f>Q73*Index!$H$16</f>
        <v>59.94949509986791</v>
      </c>
      <c r="T73" s="7">
        <v>2.0400521372741696</v>
      </c>
      <c r="U73" s="5">
        <f t="shared" si="10"/>
        <v>2.0716729454019194</v>
      </c>
      <c r="V73" s="5">
        <f>U73*(Index!$G$16/Index!$G$7)</f>
        <v>2.3439077848510417</v>
      </c>
      <c r="X73" s="7">
        <v>62.29</v>
      </c>
      <c r="Y73" s="20">
        <f t="shared" si="11"/>
        <v>62.29</v>
      </c>
    </row>
    <row r="74" spans="1:25">
      <c r="A74" s="2" t="s">
        <v>281</v>
      </c>
      <c r="B74" s="2" t="s">
        <v>33</v>
      </c>
      <c r="C74" s="2">
        <v>5</v>
      </c>
      <c r="D74" s="2" t="s">
        <v>42</v>
      </c>
      <c r="E74" s="2" t="s">
        <v>35</v>
      </c>
      <c r="F74" s="2" t="s">
        <v>22</v>
      </c>
      <c r="G74" s="16">
        <v>8.4132324629999999</v>
      </c>
      <c r="H74" s="16">
        <v>7.050609766</v>
      </c>
      <c r="I74" s="16">
        <f t="shared" si="6"/>
        <v>7.0503230214848749</v>
      </c>
      <c r="J74" s="7">
        <v>2.483560797</v>
      </c>
      <c r="K74" s="18">
        <v>0</v>
      </c>
      <c r="L74" s="15">
        <v>1.0005027049999999</v>
      </c>
      <c r="M74" s="15">
        <v>0.99947901400000005</v>
      </c>
      <c r="N74" s="7">
        <v>38.404680179813674</v>
      </c>
      <c r="O74" s="8">
        <f t="shared" si="7"/>
        <v>38.4</v>
      </c>
      <c r="P74" s="5">
        <f t="shared" si="8"/>
        <v>38.562139368550909</v>
      </c>
      <c r="Q74" s="5">
        <f t="shared" si="9"/>
        <v>39.159852528763452</v>
      </c>
      <c r="R74" s="10">
        <f>Q74*Index!$H$16</f>
        <v>53.584652313696274</v>
      </c>
      <c r="T74" s="7">
        <v>1.8766029125299097</v>
      </c>
      <c r="U74" s="5">
        <f t="shared" si="10"/>
        <v>1.9056902576741235</v>
      </c>
      <c r="V74" s="5">
        <f>U74*(Index!$G$16/Index!$G$7)</f>
        <v>2.1561136087581536</v>
      </c>
      <c r="X74" s="7">
        <v>55.74</v>
      </c>
      <c r="Y74" s="20">
        <f t="shared" si="11"/>
        <v>55.74</v>
      </c>
    </row>
    <row r="75" spans="1:25">
      <c r="A75" s="2" t="s">
        <v>282</v>
      </c>
      <c r="B75" s="2" t="s">
        <v>33</v>
      </c>
      <c r="C75" s="2">
        <v>5</v>
      </c>
      <c r="D75" s="2" t="s">
        <v>43</v>
      </c>
      <c r="E75" s="2" t="s">
        <v>35</v>
      </c>
      <c r="F75" s="2" t="s">
        <v>22</v>
      </c>
      <c r="G75" s="16">
        <v>8.4132324629999999</v>
      </c>
      <c r="H75" s="16">
        <v>11.168920269999999</v>
      </c>
      <c r="I75" s="16">
        <f t="shared" si="6"/>
        <v>11.563545176213164</v>
      </c>
      <c r="J75" s="7">
        <v>2.8455207680000001</v>
      </c>
      <c r="K75" s="18">
        <v>0</v>
      </c>
      <c r="L75" s="15">
        <v>1.020924349</v>
      </c>
      <c r="M75" s="15">
        <v>0.99924374900000001</v>
      </c>
      <c r="N75" s="7">
        <v>56.844335689525082</v>
      </c>
      <c r="O75" s="8">
        <f t="shared" si="7"/>
        <v>56.84</v>
      </c>
      <c r="P75" s="5">
        <f t="shared" si="8"/>
        <v>57.077397465852137</v>
      </c>
      <c r="Q75" s="5">
        <f t="shared" si="9"/>
        <v>57.96209712657285</v>
      </c>
      <c r="R75" s="10">
        <f>Q75*Index!$H$16</f>
        <v>79.312832437731714</v>
      </c>
      <c r="T75" s="7">
        <v>2.2141850150828768</v>
      </c>
      <c r="U75" s="5">
        <f t="shared" si="10"/>
        <v>2.2485048828166616</v>
      </c>
      <c r="V75" s="5">
        <f>U75*(Index!$G$16/Index!$G$7)</f>
        <v>2.5439768911434419</v>
      </c>
      <c r="X75" s="7">
        <v>81.86</v>
      </c>
      <c r="Y75" s="20">
        <f t="shared" si="11"/>
        <v>81.86</v>
      </c>
    </row>
    <row r="76" spans="1:25">
      <c r="A76" s="2" t="s">
        <v>283</v>
      </c>
      <c r="B76" s="2" t="s">
        <v>33</v>
      </c>
      <c r="C76" s="2">
        <v>5</v>
      </c>
      <c r="D76" s="2" t="s">
        <v>44</v>
      </c>
      <c r="E76" s="2" t="s">
        <v>35</v>
      </c>
      <c r="F76" s="2" t="s">
        <v>22</v>
      </c>
      <c r="G76" s="16">
        <v>8.4132324629999999</v>
      </c>
      <c r="H76" s="16">
        <v>14.812185510000001</v>
      </c>
      <c r="I76" s="16">
        <f t="shared" si="6"/>
        <v>15.569118675595092</v>
      </c>
      <c r="J76" s="7">
        <v>2.8938253390000002</v>
      </c>
      <c r="K76" s="18">
        <v>0</v>
      </c>
      <c r="L76" s="15">
        <v>1.0388986330000001</v>
      </c>
      <c r="M76" s="15">
        <v>0.993928272</v>
      </c>
      <c r="N76" s="7">
        <v>69.400735442613652</v>
      </c>
      <c r="O76" s="8">
        <f t="shared" si="7"/>
        <v>69.400000000000006</v>
      </c>
      <c r="P76" s="5">
        <f t="shared" si="8"/>
        <v>69.685278457928362</v>
      </c>
      <c r="Q76" s="5">
        <f t="shared" si="9"/>
        <v>70.765400274026263</v>
      </c>
      <c r="R76" s="10">
        <f>Q76*Index!$H$16</f>
        <v>96.832319956721307</v>
      </c>
      <c r="T76" s="7">
        <v>2.8002302003018738</v>
      </c>
      <c r="U76" s="5">
        <f t="shared" si="10"/>
        <v>2.8436337684065531</v>
      </c>
      <c r="V76" s="5">
        <f>U76*(Index!$G$16/Index!$G$7)</f>
        <v>3.2173106000282901</v>
      </c>
      <c r="X76" s="7">
        <v>100.05</v>
      </c>
      <c r="Y76" s="20">
        <f t="shared" si="11"/>
        <v>100.05</v>
      </c>
    </row>
    <row r="77" spans="1:25">
      <c r="A77" s="2" t="s">
        <v>284</v>
      </c>
      <c r="B77" s="2" t="s">
        <v>33</v>
      </c>
      <c r="C77" s="2">
        <v>5</v>
      </c>
      <c r="D77" s="2" t="s">
        <v>45</v>
      </c>
      <c r="E77" s="2" t="s">
        <v>35</v>
      </c>
      <c r="F77" s="2" t="s">
        <v>22</v>
      </c>
      <c r="G77" s="16">
        <v>8.4132324629999999</v>
      </c>
      <c r="H77" s="16">
        <v>19.25187408</v>
      </c>
      <c r="I77" s="16">
        <f t="shared" si="6"/>
        <v>20.864263954480474</v>
      </c>
      <c r="J77" s="7">
        <v>2.8295098699999999</v>
      </c>
      <c r="K77" s="18">
        <v>0</v>
      </c>
      <c r="L77" s="15">
        <v>1.059430622</v>
      </c>
      <c r="M77" s="15">
        <v>0.99891622599999996</v>
      </c>
      <c r="N77" s="7">
        <v>82.840965098135854</v>
      </c>
      <c r="O77" s="8">
        <f t="shared" si="7"/>
        <v>82.84</v>
      </c>
      <c r="P77" s="5">
        <f t="shared" si="8"/>
        <v>83.180613055038208</v>
      </c>
      <c r="Q77" s="5">
        <f t="shared" si="9"/>
        <v>84.469912557391311</v>
      </c>
      <c r="R77" s="10">
        <f>Q77*Index!$H$16</f>
        <v>115.58498316691865</v>
      </c>
      <c r="T77" s="7">
        <v>2.5016827916543924</v>
      </c>
      <c r="U77" s="5">
        <f t="shared" si="10"/>
        <v>2.5404588749250356</v>
      </c>
      <c r="V77" s="5">
        <f>U77*(Index!$G$16/Index!$G$7)</f>
        <v>2.874296035601061</v>
      </c>
      <c r="X77" s="7">
        <v>118.46</v>
      </c>
      <c r="Y77" s="20">
        <f t="shared" si="11"/>
        <v>118.46</v>
      </c>
    </row>
    <row r="78" spans="1:25">
      <c r="A78" s="2" t="s">
        <v>285</v>
      </c>
      <c r="B78" s="2" t="s">
        <v>33</v>
      </c>
      <c r="C78" s="2">
        <v>5</v>
      </c>
      <c r="D78" s="2" t="s">
        <v>1434</v>
      </c>
      <c r="E78" s="2" t="s">
        <v>35</v>
      </c>
      <c r="F78" s="2" t="s">
        <v>22</v>
      </c>
      <c r="G78" s="16">
        <v>8.4132324629999999</v>
      </c>
      <c r="H78" s="16">
        <v>23.655112429999999</v>
      </c>
      <c r="I78" s="16">
        <f t="shared" si="6"/>
        <v>25.00082651536043</v>
      </c>
      <c r="J78" s="7">
        <v>2.8900842249999998</v>
      </c>
      <c r="K78" s="18">
        <v>0</v>
      </c>
      <c r="L78" s="15">
        <v>1.0519122460000001</v>
      </c>
      <c r="M78" s="15">
        <v>0.99054264599999997</v>
      </c>
      <c r="N78" s="7">
        <v>96.56944473910545</v>
      </c>
      <c r="O78" s="8">
        <f t="shared" si="7"/>
        <v>96.57</v>
      </c>
      <c r="P78" s="5">
        <f t="shared" si="8"/>
        <v>96.965379462535779</v>
      </c>
      <c r="Q78" s="5">
        <f t="shared" si="9"/>
        <v>98.468342844205097</v>
      </c>
      <c r="R78" s="10">
        <f>Q78*Index!$H$16</f>
        <v>134.73983108942991</v>
      </c>
      <c r="T78" s="7">
        <v>2.6789862849329364</v>
      </c>
      <c r="U78" s="5">
        <f t="shared" si="10"/>
        <v>2.7205105723493972</v>
      </c>
      <c r="V78" s="5">
        <f>U78*(Index!$G$16/Index!$G$7)</f>
        <v>3.0780080048118812</v>
      </c>
      <c r="X78" s="7">
        <v>137.82</v>
      </c>
      <c r="Y78" s="20">
        <f t="shared" si="11"/>
        <v>137.82</v>
      </c>
    </row>
    <row r="79" spans="1:25">
      <c r="A79" s="2" t="s">
        <v>286</v>
      </c>
      <c r="B79" s="2" t="s">
        <v>33</v>
      </c>
      <c r="C79" s="2">
        <v>5</v>
      </c>
      <c r="D79" s="2" t="s">
        <v>1435</v>
      </c>
      <c r="E79" s="2" t="s">
        <v>35</v>
      </c>
      <c r="F79" s="2" t="s">
        <v>197</v>
      </c>
      <c r="G79" s="16">
        <v>8.4132324629999999</v>
      </c>
      <c r="H79" s="16">
        <v>34.842264129999997</v>
      </c>
      <c r="I79" s="16">
        <f t="shared" si="6"/>
        <v>38.870174515899357</v>
      </c>
      <c r="J79" s="7">
        <v>3.2655199760000002</v>
      </c>
      <c r="K79" s="18">
        <v>0</v>
      </c>
      <c r="L79" s="15">
        <v>1.096866782</v>
      </c>
      <c r="M79" s="15">
        <v>0.99658323100000001</v>
      </c>
      <c r="N79" s="7">
        <v>154.40491003899987</v>
      </c>
      <c r="O79" s="8">
        <f t="shared" si="7"/>
        <v>154.4</v>
      </c>
      <c r="P79" s="5">
        <f t="shared" si="8"/>
        <v>155.03797017015978</v>
      </c>
      <c r="Q79" s="5">
        <f t="shared" si="9"/>
        <v>157.44105870779728</v>
      </c>
      <c r="R79" s="10">
        <f>Q79*Index!$H$16</f>
        <v>215.43555059511246</v>
      </c>
      <c r="T79" s="7">
        <v>4.0036954438898942</v>
      </c>
      <c r="U79" s="5">
        <f t="shared" si="10"/>
        <v>4.0657527232701876</v>
      </c>
      <c r="V79" s="5">
        <f>U79*(Index!$G$16/Index!$G$7)</f>
        <v>4.6000260226903125</v>
      </c>
      <c r="X79" s="7">
        <v>220.04</v>
      </c>
      <c r="Y79" s="20">
        <f t="shared" si="11"/>
        <v>220.04</v>
      </c>
    </row>
    <row r="80" spans="1:25">
      <c r="A80" s="2" t="s">
        <v>287</v>
      </c>
      <c r="B80" s="2" t="s">
        <v>33</v>
      </c>
      <c r="C80" s="2">
        <v>5</v>
      </c>
      <c r="D80" s="2" t="s">
        <v>1429</v>
      </c>
      <c r="E80" s="2" t="s">
        <v>35</v>
      </c>
      <c r="F80" s="2" t="s">
        <v>197</v>
      </c>
      <c r="G80" s="16">
        <v>8.4132324629999999</v>
      </c>
      <c r="H80" s="16">
        <v>25.955402580000001</v>
      </c>
      <c r="I80" s="16">
        <f t="shared" si="6"/>
        <v>24.068626244347307</v>
      </c>
      <c r="J80" s="7">
        <v>3.3971029829999999</v>
      </c>
      <c r="K80" s="18">
        <v>0</v>
      </c>
      <c r="L80" s="15">
        <v>0.97955364599999994</v>
      </c>
      <c r="M80" s="15">
        <v>0.96482903200000003</v>
      </c>
      <c r="N80" s="7">
        <v>110.34421915506701</v>
      </c>
      <c r="O80" s="8">
        <f t="shared" si="7"/>
        <v>110.34</v>
      </c>
      <c r="P80" s="5">
        <f t="shared" si="8"/>
        <v>110.79663045360279</v>
      </c>
      <c r="Q80" s="5">
        <f t="shared" si="9"/>
        <v>112.51397822563364</v>
      </c>
      <c r="R80" s="10">
        <f>Q80*Index!$H$16</f>
        <v>153.9592724263446</v>
      </c>
      <c r="T80" s="7">
        <v>3.1861436296629</v>
      </c>
      <c r="U80" s="5">
        <f t="shared" si="10"/>
        <v>3.2355288559226754</v>
      </c>
      <c r="V80" s="5">
        <f>U80*(Index!$G$16/Index!$G$7)</f>
        <v>3.660703920635521</v>
      </c>
      <c r="X80" s="7">
        <v>154.91</v>
      </c>
      <c r="Y80" s="20">
        <f t="shared" si="11"/>
        <v>154.91</v>
      </c>
    </row>
    <row r="81" spans="1:25">
      <c r="A81" s="2" t="s">
        <v>288</v>
      </c>
      <c r="B81" s="2" t="s">
        <v>33</v>
      </c>
      <c r="C81" s="2">
        <v>5</v>
      </c>
      <c r="D81" s="2" t="s">
        <v>203</v>
      </c>
      <c r="E81" s="2" t="s">
        <v>35</v>
      </c>
      <c r="F81" s="2" t="s">
        <v>22</v>
      </c>
      <c r="G81" s="16">
        <v>8.4132324629999999</v>
      </c>
      <c r="H81" s="16">
        <v>18.831550579999998</v>
      </c>
      <c r="I81" s="16">
        <f t="shared" si="6"/>
        <v>19.642108119921968</v>
      </c>
      <c r="J81" s="7">
        <v>3.1795770999999999</v>
      </c>
      <c r="K81" s="18">
        <v>1</v>
      </c>
      <c r="L81" s="15">
        <v>1.035402113</v>
      </c>
      <c r="M81" s="15">
        <v>0.99454203699999999</v>
      </c>
      <c r="N81" s="7">
        <v>89.204118415411159</v>
      </c>
      <c r="O81" s="8">
        <f t="shared" si="7"/>
        <v>89.2</v>
      </c>
      <c r="P81" s="5">
        <f t="shared" si="8"/>
        <v>89.569855300914341</v>
      </c>
      <c r="Q81" s="5">
        <f t="shared" si="9"/>
        <v>90.95818805807852</v>
      </c>
      <c r="R81" s="10">
        <f>Q81*Index!$H$16</f>
        <v>124.46325936993621</v>
      </c>
      <c r="T81" s="7">
        <v>2.4662215297977021</v>
      </c>
      <c r="U81" s="5">
        <f t="shared" si="10"/>
        <v>2.5044479635095667</v>
      </c>
      <c r="V81" s="5">
        <f>U81*(Index!$G$16/Index!$G$7)</f>
        <v>2.8335529946719227</v>
      </c>
      <c r="X81" s="7">
        <v>127.3</v>
      </c>
      <c r="Y81" s="20">
        <f t="shared" si="11"/>
        <v>127.3</v>
      </c>
    </row>
    <row r="82" spans="1:25">
      <c r="A82" s="2" t="s">
        <v>289</v>
      </c>
      <c r="B82" s="2" t="s">
        <v>33</v>
      </c>
      <c r="C82" s="2">
        <v>5</v>
      </c>
      <c r="D82" s="2" t="s">
        <v>42</v>
      </c>
      <c r="E82" s="2" t="s">
        <v>36</v>
      </c>
      <c r="F82" s="2" t="s">
        <v>22</v>
      </c>
      <c r="G82" s="16">
        <v>8.4132324629999999</v>
      </c>
      <c r="H82" s="16">
        <v>6.5338126489999997</v>
      </c>
      <c r="I82" s="16">
        <f t="shared" si="6"/>
        <v>6.5215205460126562</v>
      </c>
      <c r="J82" s="7">
        <v>1.9388135200000001</v>
      </c>
      <c r="K82" s="18">
        <v>0</v>
      </c>
      <c r="L82" s="15">
        <v>1.0005027049999999</v>
      </c>
      <c r="M82" s="15">
        <v>0.99867558400000001</v>
      </c>
      <c r="N82" s="7">
        <v>28.95570104833266</v>
      </c>
      <c r="O82" s="8">
        <f t="shared" si="7"/>
        <v>28.96</v>
      </c>
      <c r="P82" s="5">
        <f t="shared" si="8"/>
        <v>29.074419422630825</v>
      </c>
      <c r="Q82" s="5">
        <f t="shared" si="9"/>
        <v>29.525072923681606</v>
      </c>
      <c r="R82" s="10">
        <f>Q82*Index!$H$16</f>
        <v>40.40083567704805</v>
      </c>
      <c r="T82" s="7">
        <v>1.5326135402170433</v>
      </c>
      <c r="U82" s="5">
        <f t="shared" si="10"/>
        <v>1.5563690500904075</v>
      </c>
      <c r="V82" s="5">
        <f>U82*(Index!$G$16/Index!$G$7)</f>
        <v>1.7608887255610666</v>
      </c>
      <c r="X82" s="7">
        <v>42.16</v>
      </c>
      <c r="Y82" s="20">
        <f t="shared" si="11"/>
        <v>42.16</v>
      </c>
    </row>
    <row r="83" spans="1:25">
      <c r="A83" s="2" t="s">
        <v>290</v>
      </c>
      <c r="B83" s="2" t="s">
        <v>33</v>
      </c>
      <c r="C83" s="2">
        <v>5</v>
      </c>
      <c r="D83" s="2" t="s">
        <v>43</v>
      </c>
      <c r="E83" s="2" t="s">
        <v>36</v>
      </c>
      <c r="F83" s="2" t="s">
        <v>22</v>
      </c>
      <c r="G83" s="16">
        <v>8.4132324629999999</v>
      </c>
      <c r="H83" s="16">
        <v>10.09530451</v>
      </c>
      <c r="I83" s="16">
        <f t="shared" si="6"/>
        <v>10.456827598334286</v>
      </c>
      <c r="J83" s="7">
        <v>2.2154964810000002</v>
      </c>
      <c r="K83" s="18">
        <v>0</v>
      </c>
      <c r="L83" s="15">
        <v>1.020924349</v>
      </c>
      <c r="M83" s="15">
        <v>0.99863694700000005</v>
      </c>
      <c r="N83" s="7">
        <v>41.806551675346455</v>
      </c>
      <c r="O83" s="8">
        <f t="shared" si="7"/>
        <v>41.81</v>
      </c>
      <c r="P83" s="5">
        <f t="shared" si="8"/>
        <v>41.977958537215372</v>
      </c>
      <c r="Q83" s="5">
        <f t="shared" si="9"/>
        <v>42.628616894542212</v>
      </c>
      <c r="R83" s="10">
        <f>Q83*Index!$H$16</f>
        <v>58.331159782330587</v>
      </c>
      <c r="T83" s="7">
        <v>1.7351182088205308</v>
      </c>
      <c r="U83" s="5">
        <f t="shared" si="10"/>
        <v>1.7620125410572491</v>
      </c>
      <c r="V83" s="5">
        <f>U83*(Index!$G$16/Index!$G$7)</f>
        <v>1.9935554601684502</v>
      </c>
      <c r="X83" s="7">
        <v>60.32</v>
      </c>
      <c r="Y83" s="20">
        <f t="shared" si="11"/>
        <v>60.32</v>
      </c>
    </row>
    <row r="84" spans="1:25">
      <c r="A84" s="2" t="s">
        <v>291</v>
      </c>
      <c r="B84" s="2" t="s">
        <v>33</v>
      </c>
      <c r="C84" s="2">
        <v>5</v>
      </c>
      <c r="D84" s="2" t="s">
        <v>44</v>
      </c>
      <c r="E84" s="2" t="s">
        <v>36</v>
      </c>
      <c r="F84" s="2" t="s">
        <v>22</v>
      </c>
      <c r="G84" s="16">
        <v>8.4132324629999999</v>
      </c>
      <c r="H84" s="16">
        <v>12.38062188</v>
      </c>
      <c r="I84" s="16">
        <f t="shared" si="6"/>
        <v>12.294558083981361</v>
      </c>
      <c r="J84" s="7">
        <v>2.2527385089999998</v>
      </c>
      <c r="K84" s="18">
        <v>0</v>
      </c>
      <c r="L84" s="15">
        <v>1.0388986330000001</v>
      </c>
      <c r="M84" s="15">
        <v>0.95857388099999996</v>
      </c>
      <c r="N84" s="7">
        <v>46.649237226834387</v>
      </c>
      <c r="O84" s="8">
        <f t="shared" si="7"/>
        <v>46.65</v>
      </c>
      <c r="P84" s="5">
        <f t="shared" si="8"/>
        <v>46.840499099464409</v>
      </c>
      <c r="Q84" s="5">
        <f t="shared" si="9"/>
        <v>47.56652683550611</v>
      </c>
      <c r="R84" s="10">
        <f>Q84*Index!$H$16</f>
        <v>65.087982657200854</v>
      </c>
      <c r="T84" s="7">
        <v>1.7658120276905804</v>
      </c>
      <c r="U84" s="5">
        <f t="shared" si="10"/>
        <v>1.7931821141197846</v>
      </c>
      <c r="V84" s="5">
        <f>U84*(Index!$G$16/Index!$G$7)</f>
        <v>2.0288209711236971</v>
      </c>
      <c r="X84" s="7">
        <v>67.12</v>
      </c>
      <c r="Y84" s="20">
        <f t="shared" si="11"/>
        <v>67.12</v>
      </c>
    </row>
    <row r="85" spans="1:25">
      <c r="A85" s="2" t="s">
        <v>292</v>
      </c>
      <c r="B85" s="2" t="s">
        <v>33</v>
      </c>
      <c r="C85" s="2">
        <v>5</v>
      </c>
      <c r="D85" s="2" t="s">
        <v>45</v>
      </c>
      <c r="E85" s="2" t="s">
        <v>36</v>
      </c>
      <c r="F85" s="2" t="s">
        <v>22</v>
      </c>
      <c r="G85" s="16">
        <v>8.4132324629999999</v>
      </c>
      <c r="H85" s="16">
        <v>15.45300076</v>
      </c>
      <c r="I85" s="16">
        <f t="shared" si="6"/>
        <v>16.686783175671533</v>
      </c>
      <c r="J85" s="7">
        <v>2.2702296660000001</v>
      </c>
      <c r="K85" s="18">
        <v>0</v>
      </c>
      <c r="L85" s="15">
        <v>1.059430622</v>
      </c>
      <c r="M85" s="15">
        <v>0.99269901299999996</v>
      </c>
      <c r="N85" s="7">
        <v>56.982800123099999</v>
      </c>
      <c r="O85" s="8">
        <f t="shared" si="7"/>
        <v>56.98</v>
      </c>
      <c r="P85" s="5">
        <f t="shared" si="8"/>
        <v>57.216429603604709</v>
      </c>
      <c r="Q85" s="5">
        <f t="shared" si="9"/>
        <v>58.103284262460583</v>
      </c>
      <c r="R85" s="10">
        <f>Q85*Index!$H$16</f>
        <v>79.506026821754318</v>
      </c>
      <c r="T85" s="7">
        <v>1.7597261124870474</v>
      </c>
      <c r="U85" s="5">
        <f t="shared" si="10"/>
        <v>1.7870018672305967</v>
      </c>
      <c r="V85" s="5">
        <f>U85*(Index!$G$16/Index!$G$7)</f>
        <v>2.0218285890355783</v>
      </c>
      <c r="X85" s="7">
        <v>81.53</v>
      </c>
      <c r="Y85" s="20">
        <f t="shared" si="11"/>
        <v>81.53</v>
      </c>
    </row>
    <row r="86" spans="1:25">
      <c r="A86" s="2" t="s">
        <v>293</v>
      </c>
      <c r="B86" s="2" t="s">
        <v>33</v>
      </c>
      <c r="C86" s="2">
        <v>5</v>
      </c>
      <c r="D86" s="2" t="s">
        <v>1434</v>
      </c>
      <c r="E86" s="2" t="s">
        <v>36</v>
      </c>
      <c r="F86" s="2" t="s">
        <v>22</v>
      </c>
      <c r="G86" s="16">
        <v>8.4132324629999999</v>
      </c>
      <c r="H86" s="16">
        <v>17.90243448</v>
      </c>
      <c r="I86" s="16">
        <f t="shared" si="6"/>
        <v>17.491510917976903</v>
      </c>
      <c r="J86" s="7">
        <v>2.376519697</v>
      </c>
      <c r="K86" s="18">
        <v>0</v>
      </c>
      <c r="L86" s="15">
        <v>1.0519122460000001</v>
      </c>
      <c r="M86" s="15">
        <v>0.93580508799999995</v>
      </c>
      <c r="N86" s="7">
        <v>61.563132896264243</v>
      </c>
      <c r="O86" s="8">
        <f t="shared" si="7"/>
        <v>61.56</v>
      </c>
      <c r="P86" s="5">
        <f t="shared" si="8"/>
        <v>61.815541741138922</v>
      </c>
      <c r="Q86" s="5">
        <f t="shared" si="9"/>
        <v>62.77368263812658</v>
      </c>
      <c r="R86" s="10">
        <f>Q86*Index!$H$16</f>
        <v>85.896798414744708</v>
      </c>
      <c r="T86" s="7">
        <v>1.932111060473102</v>
      </c>
      <c r="U86" s="5">
        <f t="shared" si="10"/>
        <v>1.9620587819104351</v>
      </c>
      <c r="V86" s="5">
        <f>U86*(Index!$G$16/Index!$G$7)</f>
        <v>2.2198894200276409</v>
      </c>
      <c r="X86" s="7">
        <v>88.12</v>
      </c>
      <c r="Y86" s="20">
        <f t="shared" si="11"/>
        <v>88.12</v>
      </c>
    </row>
    <row r="87" spans="1:25">
      <c r="A87" s="2" t="s">
        <v>294</v>
      </c>
      <c r="B87" s="2" t="s">
        <v>33</v>
      </c>
      <c r="C87" s="2">
        <v>5</v>
      </c>
      <c r="D87" s="2" t="s">
        <v>1435</v>
      </c>
      <c r="E87" s="2" t="s">
        <v>36</v>
      </c>
      <c r="F87" s="2" t="s">
        <v>197</v>
      </c>
      <c r="G87" s="16">
        <v>8.4132324629999999</v>
      </c>
      <c r="H87" s="16">
        <v>32.45898322</v>
      </c>
      <c r="I87" s="16">
        <f t="shared" si="6"/>
        <v>34.224569074677724</v>
      </c>
      <c r="J87" s="7">
        <v>2.2687516570000001</v>
      </c>
      <c r="K87" s="18">
        <v>0</v>
      </c>
      <c r="L87" s="15">
        <v>1.096866782</v>
      </c>
      <c r="M87" s="15">
        <v>0.95107055900000004</v>
      </c>
      <c r="N87" s="7">
        <v>96.734582907546169</v>
      </c>
      <c r="O87" s="8">
        <f t="shared" si="7"/>
        <v>96.73</v>
      </c>
      <c r="P87" s="5">
        <f t="shared" si="8"/>
        <v>97.131194697467109</v>
      </c>
      <c r="Q87" s="5">
        <f t="shared" si="9"/>
        <v>98.636728215277856</v>
      </c>
      <c r="R87" s="10">
        <f>Q87*Index!$H$16</f>
        <v>134.97024236477932</v>
      </c>
      <c r="T87" s="7">
        <v>3.1587800270017681</v>
      </c>
      <c r="U87" s="5">
        <f t="shared" si="10"/>
        <v>3.2077411174202957</v>
      </c>
      <c r="V87" s="5">
        <f>U87*(Index!$G$16/Index!$G$7)</f>
        <v>3.6292646450762716</v>
      </c>
      <c r="X87" s="7">
        <v>138.6</v>
      </c>
      <c r="Y87" s="20">
        <f t="shared" si="11"/>
        <v>138.6</v>
      </c>
    </row>
    <row r="88" spans="1:25">
      <c r="A88" s="2" t="s">
        <v>295</v>
      </c>
      <c r="B88" s="2" t="s">
        <v>33</v>
      </c>
      <c r="C88" s="2">
        <v>5</v>
      </c>
      <c r="D88" s="2" t="s">
        <v>1429</v>
      </c>
      <c r="E88" s="2" t="s">
        <v>36</v>
      </c>
      <c r="F88" s="2" t="s">
        <v>197</v>
      </c>
      <c r="G88" s="16">
        <v>8.4132324629999999</v>
      </c>
      <c r="H88" s="16">
        <v>24.255998129999998</v>
      </c>
      <c r="I88" s="16">
        <f t="shared" si="6"/>
        <v>22.093465758204495</v>
      </c>
      <c r="J88" s="7">
        <v>2.4663802760000002</v>
      </c>
      <c r="K88" s="18">
        <v>0</v>
      </c>
      <c r="L88" s="15">
        <v>0.97955364599999994</v>
      </c>
      <c r="M88" s="15">
        <v>0.95329666599999996</v>
      </c>
      <c r="N88" s="7">
        <v>75.241118781354842</v>
      </c>
      <c r="O88" s="8">
        <f t="shared" si="7"/>
        <v>75.239999999999995</v>
      </c>
      <c r="P88" s="5">
        <f t="shared" si="8"/>
        <v>75.549607368358394</v>
      </c>
      <c r="Q88" s="5">
        <f t="shared" si="9"/>
        <v>76.720626282567949</v>
      </c>
      <c r="R88" s="10">
        <f>Q88*Index!$H$16</f>
        <v>104.98119423766498</v>
      </c>
      <c r="T88" s="7">
        <v>2.5450746044569224</v>
      </c>
      <c r="U88" s="5">
        <f t="shared" si="10"/>
        <v>2.5845232608260047</v>
      </c>
      <c r="V88" s="5">
        <f>U88*(Index!$G$16/Index!$G$7)</f>
        <v>2.9241508437053993</v>
      </c>
      <c r="X88" s="7">
        <v>106.05</v>
      </c>
      <c r="Y88" s="20">
        <f t="shared" si="11"/>
        <v>106.05</v>
      </c>
    </row>
    <row r="89" spans="1:25">
      <c r="A89" s="2" t="s">
        <v>296</v>
      </c>
      <c r="B89" s="2" t="s">
        <v>33</v>
      </c>
      <c r="C89" s="2">
        <v>5</v>
      </c>
      <c r="D89" s="2" t="s">
        <v>203</v>
      </c>
      <c r="E89" s="2" t="s">
        <v>36</v>
      </c>
      <c r="F89" s="2" t="s">
        <v>22</v>
      </c>
      <c r="G89" s="16">
        <v>8.4132324629999999</v>
      </c>
      <c r="H89" s="16">
        <v>19.559821020000001</v>
      </c>
      <c r="I89" s="16">
        <f t="shared" si="6"/>
        <v>19.442254580034735</v>
      </c>
      <c r="J89" s="7">
        <v>2.5706021670000001</v>
      </c>
      <c r="K89" s="18">
        <v>1</v>
      </c>
      <c r="L89" s="15">
        <v>1.035402113</v>
      </c>
      <c r="M89" s="15">
        <v>0.96174919999999997</v>
      </c>
      <c r="N89" s="7">
        <v>71.605375350814427</v>
      </c>
      <c r="O89" s="8">
        <f t="shared" si="7"/>
        <v>71.61</v>
      </c>
      <c r="P89" s="5">
        <f t="shared" si="8"/>
        <v>71.898957389752766</v>
      </c>
      <c r="Q89" s="5">
        <f t="shared" si="9"/>
        <v>73.013391229293944</v>
      </c>
      <c r="R89" s="10">
        <f>Q89*Index!$H$16</f>
        <v>99.90837377111896</v>
      </c>
      <c r="T89" s="7">
        <v>2.5620122688358671</v>
      </c>
      <c r="U89" s="5">
        <f t="shared" si="10"/>
        <v>2.6017234590028231</v>
      </c>
      <c r="V89" s="5">
        <f>U89*(Index!$G$16/Index!$G$7)</f>
        <v>2.943611289185998</v>
      </c>
      <c r="X89" s="7">
        <v>102.85</v>
      </c>
      <c r="Y89" s="20">
        <f t="shared" si="11"/>
        <v>102.85</v>
      </c>
    </row>
    <row r="90" spans="1:25">
      <c r="A90" s="2" t="s">
        <v>297</v>
      </c>
      <c r="B90" s="2" t="s">
        <v>33</v>
      </c>
      <c r="C90" s="2">
        <v>5</v>
      </c>
      <c r="D90" s="2" t="s">
        <v>42</v>
      </c>
      <c r="E90" s="2" t="s">
        <v>37</v>
      </c>
      <c r="F90" s="2" t="s">
        <v>22</v>
      </c>
      <c r="G90" s="16">
        <v>8.4132324629999999</v>
      </c>
      <c r="H90" s="16">
        <v>6.4795970509999998</v>
      </c>
      <c r="I90" s="16">
        <f t="shared" si="6"/>
        <v>6.4870837508608332</v>
      </c>
      <c r="J90" s="7">
        <v>1.354902432</v>
      </c>
      <c r="K90" s="18">
        <v>1</v>
      </c>
      <c r="L90" s="15">
        <v>1.0005027049999999</v>
      </c>
      <c r="M90" s="15">
        <v>1</v>
      </c>
      <c r="N90" s="7">
        <v>20.188474660000001</v>
      </c>
      <c r="O90" s="8">
        <f t="shared" si="7"/>
        <v>20.190000000000001</v>
      </c>
      <c r="P90" s="5">
        <f t="shared" si="8"/>
        <v>20.271247406105999</v>
      </c>
      <c r="Q90" s="5">
        <f t="shared" si="9"/>
        <v>20.585451740900645</v>
      </c>
      <c r="R90" s="10">
        <f>Q90*Index!$H$16</f>
        <v>28.168243826922456</v>
      </c>
      <c r="T90" s="7">
        <v>1.4987025650000001</v>
      </c>
      <c r="U90" s="5">
        <f t="shared" si="10"/>
        <v>1.5219324547575002</v>
      </c>
      <c r="V90" s="5">
        <f>U90*(Index!$G$16/Index!$G$7)</f>
        <v>1.7219268787774245</v>
      </c>
      <c r="X90" s="7">
        <v>29.89</v>
      </c>
      <c r="Y90" s="20">
        <f t="shared" si="11"/>
        <v>29.89</v>
      </c>
    </row>
    <row r="91" spans="1:25">
      <c r="A91" s="2" t="s">
        <v>298</v>
      </c>
      <c r="B91" s="2" t="s">
        <v>33</v>
      </c>
      <c r="C91" s="2">
        <v>5</v>
      </c>
      <c r="D91" s="2" t="s">
        <v>43</v>
      </c>
      <c r="E91" s="2" t="s">
        <v>37</v>
      </c>
      <c r="F91" s="2" t="s">
        <v>22</v>
      </c>
      <c r="G91" s="16">
        <v>8.4132324629999999</v>
      </c>
      <c r="H91" s="16">
        <v>10.26250452</v>
      </c>
      <c r="I91" s="16">
        <f t="shared" si="6"/>
        <v>10.641729909787468</v>
      </c>
      <c r="J91" s="7">
        <v>1.680150271</v>
      </c>
      <c r="K91" s="18">
        <v>0</v>
      </c>
      <c r="L91" s="15">
        <v>1.020924349</v>
      </c>
      <c r="M91" s="15">
        <v>0.99939410799999995</v>
      </c>
      <c r="N91" s="7">
        <v>32.015200226235407</v>
      </c>
      <c r="O91" s="8">
        <f t="shared" si="7"/>
        <v>32.020000000000003</v>
      </c>
      <c r="P91" s="5">
        <f t="shared" si="8"/>
        <v>32.146462547162969</v>
      </c>
      <c r="Q91" s="5">
        <f t="shared" si="9"/>
        <v>32.644732716644</v>
      </c>
      <c r="R91" s="10">
        <f>Q91*Index!$H$16</f>
        <v>44.669643513342173</v>
      </c>
      <c r="T91" s="7">
        <v>1.8389027390617538</v>
      </c>
      <c r="U91" s="5">
        <f t="shared" si="10"/>
        <v>1.8674057315172112</v>
      </c>
      <c r="V91" s="5">
        <f>U91*(Index!$G$16/Index!$G$7)</f>
        <v>2.1127981814375971</v>
      </c>
      <c r="X91" s="7">
        <v>46.78</v>
      </c>
      <c r="Y91" s="20">
        <f t="shared" si="11"/>
        <v>46.78</v>
      </c>
    </row>
    <row r="92" spans="1:25">
      <c r="A92" s="2" t="s">
        <v>299</v>
      </c>
      <c r="B92" s="2" t="s">
        <v>33</v>
      </c>
      <c r="C92" s="2">
        <v>5</v>
      </c>
      <c r="D92" s="2" t="s">
        <v>44</v>
      </c>
      <c r="E92" s="2" t="s">
        <v>37</v>
      </c>
      <c r="F92" s="2" t="s">
        <v>22</v>
      </c>
      <c r="G92" s="16">
        <v>8.4132324629999999</v>
      </c>
      <c r="H92" s="16">
        <v>13.601909190000001</v>
      </c>
      <c r="I92" s="16">
        <f t="shared" si="6"/>
        <v>14.145141115539484</v>
      </c>
      <c r="J92" s="7">
        <v>1.7236048470000001</v>
      </c>
      <c r="K92" s="18">
        <v>0</v>
      </c>
      <c r="L92" s="15">
        <v>1.0388986330000001</v>
      </c>
      <c r="M92" s="15">
        <v>0.986309294</v>
      </c>
      <c r="N92" s="7">
        <v>38.881722052038455</v>
      </c>
      <c r="O92" s="8">
        <f t="shared" si="7"/>
        <v>38.880000000000003</v>
      </c>
      <c r="P92" s="5">
        <f t="shared" si="8"/>
        <v>39.041137112451814</v>
      </c>
      <c r="Q92" s="5">
        <f t="shared" si="9"/>
        <v>39.646274737694817</v>
      </c>
      <c r="R92" s="10">
        <f>Q92*Index!$H$16</f>
        <v>54.250251473552723</v>
      </c>
      <c r="T92" s="7">
        <v>2.1660462098582562</v>
      </c>
      <c r="U92" s="5">
        <f t="shared" si="10"/>
        <v>2.1996199261110592</v>
      </c>
      <c r="V92" s="5">
        <f>U92*(Index!$G$16/Index!$G$7)</f>
        <v>2.4886680496399207</v>
      </c>
      <c r="X92" s="7">
        <v>56.74</v>
      </c>
      <c r="Y92" s="20">
        <f t="shared" si="11"/>
        <v>56.74</v>
      </c>
    </row>
    <row r="93" spans="1:25">
      <c r="A93" s="2" t="s">
        <v>300</v>
      </c>
      <c r="B93" s="2" t="s">
        <v>33</v>
      </c>
      <c r="C93" s="2">
        <v>5</v>
      </c>
      <c r="D93" s="2" t="s">
        <v>45</v>
      </c>
      <c r="E93" s="2" t="s">
        <v>37</v>
      </c>
      <c r="F93" s="2" t="s">
        <v>22</v>
      </c>
      <c r="G93" s="16">
        <v>8.4132324629999999</v>
      </c>
      <c r="H93" s="16">
        <v>17.673000630000001</v>
      </c>
      <c r="I93" s="16">
        <f t="shared" si="6"/>
        <v>19.132786547878474</v>
      </c>
      <c r="J93" s="7">
        <v>1.709571073</v>
      </c>
      <c r="K93" s="18">
        <v>0</v>
      </c>
      <c r="L93" s="15">
        <v>1.059430622</v>
      </c>
      <c r="M93" s="15">
        <v>0.99672408000000001</v>
      </c>
      <c r="N93" s="7">
        <v>47.09187728273524</v>
      </c>
      <c r="O93" s="8">
        <f t="shared" si="7"/>
        <v>47.09</v>
      </c>
      <c r="P93" s="5">
        <f t="shared" si="8"/>
        <v>47.284953979594455</v>
      </c>
      <c r="Q93" s="5">
        <f t="shared" si="9"/>
        <v>48.017870766278172</v>
      </c>
      <c r="R93" s="10">
        <f>Q93*Index!$H$16</f>
        <v>65.705582214976346</v>
      </c>
      <c r="T93" s="7">
        <v>2.0475142387260501</v>
      </c>
      <c r="U93" s="5">
        <f t="shared" si="10"/>
        <v>2.079250709426304</v>
      </c>
      <c r="V93" s="5">
        <f>U93*(Index!$G$16/Index!$G$7)</f>
        <v>2.3524813293035778</v>
      </c>
      <c r="X93" s="7">
        <v>68.06</v>
      </c>
      <c r="Y93" s="20">
        <f t="shared" si="11"/>
        <v>68.06</v>
      </c>
    </row>
    <row r="94" spans="1:25">
      <c r="A94" s="2" t="s">
        <v>301</v>
      </c>
      <c r="B94" s="2" t="s">
        <v>33</v>
      </c>
      <c r="C94" s="2">
        <v>5</v>
      </c>
      <c r="D94" s="2" t="s">
        <v>1434</v>
      </c>
      <c r="E94" s="2" t="s">
        <v>37</v>
      </c>
      <c r="F94" s="2" t="s">
        <v>22</v>
      </c>
      <c r="G94" s="16">
        <v>8.4132324629999999</v>
      </c>
      <c r="H94" s="16">
        <v>21.704175639999999</v>
      </c>
      <c r="I94" s="16">
        <f t="shared" si="6"/>
        <v>22.762017741298614</v>
      </c>
      <c r="J94" s="7">
        <v>1.7121599869999999</v>
      </c>
      <c r="K94" s="18">
        <v>0</v>
      </c>
      <c r="L94" s="15">
        <v>1.0519122460000001</v>
      </c>
      <c r="M94" s="15">
        <v>0.984040205</v>
      </c>
      <c r="N94" s="7">
        <v>53.377015970262924</v>
      </c>
      <c r="O94" s="8">
        <f t="shared" si="7"/>
        <v>53.38</v>
      </c>
      <c r="P94" s="5">
        <f t="shared" si="8"/>
        <v>53.595861735741003</v>
      </c>
      <c r="Q94" s="5">
        <f t="shared" si="9"/>
        <v>54.426597592644995</v>
      </c>
      <c r="R94" s="10">
        <f>Q94*Index!$H$16</f>
        <v>74.475007444861603</v>
      </c>
      <c r="T94" s="7">
        <v>2.3849211879890406</v>
      </c>
      <c r="U94" s="5">
        <f t="shared" si="10"/>
        <v>2.4218874664028709</v>
      </c>
      <c r="V94" s="5">
        <f>U94*(Index!$G$16/Index!$G$7)</f>
        <v>2.7401433701850744</v>
      </c>
      <c r="X94" s="7">
        <v>77.22</v>
      </c>
      <c r="Y94" s="20">
        <f t="shared" si="11"/>
        <v>77.22</v>
      </c>
    </row>
    <row r="95" spans="1:25">
      <c r="A95" s="2" t="s">
        <v>302</v>
      </c>
      <c r="B95" s="2" t="s">
        <v>33</v>
      </c>
      <c r="C95" s="2">
        <v>5</v>
      </c>
      <c r="D95" s="2" t="s">
        <v>1435</v>
      </c>
      <c r="E95" s="2" t="s">
        <v>37</v>
      </c>
      <c r="F95" s="2" t="s">
        <v>197</v>
      </c>
      <c r="G95" s="16">
        <v>8.4132324629999999</v>
      </c>
      <c r="H95" s="16">
        <v>32.021683680000002</v>
      </c>
      <c r="I95" s="16">
        <f t="shared" si="6"/>
        <v>35.422172562126548</v>
      </c>
      <c r="J95" s="7">
        <v>1.5931124729999999</v>
      </c>
      <c r="K95" s="18">
        <v>0</v>
      </c>
      <c r="L95" s="15">
        <v>1.096866782</v>
      </c>
      <c r="M95" s="15">
        <v>0.98835870699999995</v>
      </c>
      <c r="N95" s="7">
        <v>69.834730527780991</v>
      </c>
      <c r="O95" s="8">
        <f t="shared" si="7"/>
        <v>69.83</v>
      </c>
      <c r="P95" s="5">
        <f t="shared" si="8"/>
        <v>70.121052922944898</v>
      </c>
      <c r="Q95" s="5">
        <f t="shared" si="9"/>
        <v>71.207929243250547</v>
      </c>
      <c r="R95" s="10">
        <f>Q95*Index!$H$16</f>
        <v>97.437857501511715</v>
      </c>
      <c r="T95" s="7">
        <v>3.7878251119549127</v>
      </c>
      <c r="U95" s="5">
        <f t="shared" si="10"/>
        <v>3.8465364011902139</v>
      </c>
      <c r="V95" s="5">
        <f>U95*(Index!$G$16/Index!$G$7)</f>
        <v>4.3520028754893536</v>
      </c>
      <c r="X95" s="7">
        <v>101.79</v>
      </c>
      <c r="Y95" s="20">
        <f t="shared" si="11"/>
        <v>101.79</v>
      </c>
    </row>
    <row r="96" spans="1:25">
      <c r="A96" s="2" t="s">
        <v>303</v>
      </c>
      <c r="B96" s="2" t="s">
        <v>33</v>
      </c>
      <c r="C96" s="2">
        <v>5</v>
      </c>
      <c r="D96" s="2" t="s">
        <v>1429</v>
      </c>
      <c r="E96" s="2" t="s">
        <v>37</v>
      </c>
      <c r="F96" s="2" t="s">
        <v>197</v>
      </c>
      <c r="G96" s="16">
        <v>8.4132324629999999</v>
      </c>
      <c r="H96" s="16">
        <v>23.854775459999999</v>
      </c>
      <c r="I96" s="16">
        <f t="shared" si="6"/>
        <v>22.934510247611538</v>
      </c>
      <c r="J96" s="7">
        <v>1.6250703449999999</v>
      </c>
      <c r="K96" s="18">
        <v>0</v>
      </c>
      <c r="L96" s="15">
        <v>0.97955364599999994</v>
      </c>
      <c r="M96" s="15">
        <v>0.99175841300000001</v>
      </c>
      <c r="N96" s="7">
        <v>50.942287083082171</v>
      </c>
      <c r="O96" s="8">
        <f t="shared" si="7"/>
        <v>50.94</v>
      </c>
      <c r="P96" s="5">
        <f t="shared" si="8"/>
        <v>51.151150460122807</v>
      </c>
      <c r="Q96" s="5">
        <f t="shared" si="9"/>
        <v>51.943993292254717</v>
      </c>
      <c r="R96" s="10">
        <f>Q96*Index!$H$16</f>
        <v>71.077918853396966</v>
      </c>
      <c r="T96" s="7">
        <v>2.5822710087106882</v>
      </c>
      <c r="U96" s="5">
        <f t="shared" si="10"/>
        <v>2.6222962093457038</v>
      </c>
      <c r="V96" s="5">
        <f>U96*(Index!$G$16/Index!$G$7)</f>
        <v>2.9668874678856816</v>
      </c>
      <c r="X96" s="7">
        <v>72.77</v>
      </c>
      <c r="Y96" s="20">
        <f t="shared" si="11"/>
        <v>72.77</v>
      </c>
    </row>
    <row r="97" spans="1:25">
      <c r="A97" s="2" t="s">
        <v>304</v>
      </c>
      <c r="B97" s="2" t="s">
        <v>33</v>
      </c>
      <c r="C97" s="2">
        <v>5</v>
      </c>
      <c r="D97" s="2" t="s">
        <v>203</v>
      </c>
      <c r="E97" s="2" t="s">
        <v>37</v>
      </c>
      <c r="F97" s="2" t="s">
        <v>22</v>
      </c>
      <c r="G97" s="16">
        <v>8.4132324629999999</v>
      </c>
      <c r="H97" s="16">
        <v>17.319901739999999</v>
      </c>
      <c r="I97" s="16">
        <f t="shared" si="6"/>
        <v>17.8293882466673</v>
      </c>
      <c r="J97" s="7">
        <v>1.986513558</v>
      </c>
      <c r="K97" s="18">
        <v>1</v>
      </c>
      <c r="L97" s="15">
        <v>1.035402113</v>
      </c>
      <c r="M97" s="15">
        <v>0.98493023999999996</v>
      </c>
      <c r="N97" s="7">
        <v>52.13132182101171</v>
      </c>
      <c r="O97" s="8">
        <f t="shared" si="7"/>
        <v>52.13</v>
      </c>
      <c r="P97" s="5">
        <f t="shared" si="8"/>
        <v>52.345060240477856</v>
      </c>
      <c r="Q97" s="5">
        <f t="shared" si="9"/>
        <v>53.156408674205267</v>
      </c>
      <c r="R97" s="10">
        <f>Q97*Index!$H$16</f>
        <v>72.736935742029999</v>
      </c>
      <c r="T97" s="7">
        <v>2.3292324336764314</v>
      </c>
      <c r="U97" s="5">
        <f t="shared" si="10"/>
        <v>2.3653355363984163</v>
      </c>
      <c r="V97" s="5">
        <f>U97*(Index!$G$16/Index!$G$7)</f>
        <v>2.6761600521232189</v>
      </c>
      <c r="X97" s="7">
        <v>75.41</v>
      </c>
      <c r="Y97" s="20">
        <f t="shared" si="11"/>
        <v>75.41</v>
      </c>
    </row>
    <row r="98" spans="1:25">
      <c r="A98" s="2" t="s">
        <v>305</v>
      </c>
      <c r="B98" s="2" t="s">
        <v>33</v>
      </c>
      <c r="C98" s="2">
        <v>5</v>
      </c>
      <c r="D98" s="2" t="s">
        <v>42</v>
      </c>
      <c r="E98" s="2" t="s">
        <v>38</v>
      </c>
      <c r="F98" s="2" t="s">
        <v>22</v>
      </c>
      <c r="G98" s="16">
        <v>8.4132324629999999</v>
      </c>
      <c r="H98" s="16">
        <v>6.9187726249999999</v>
      </c>
      <c r="I98" s="16">
        <f t="shared" si="6"/>
        <v>6.926480100617761</v>
      </c>
      <c r="J98" s="7">
        <v>1.384805402</v>
      </c>
      <c r="K98" s="18">
        <v>1</v>
      </c>
      <c r="L98" s="15">
        <v>1.0005027049999999</v>
      </c>
      <c r="M98" s="15">
        <v>1</v>
      </c>
      <c r="N98" s="7">
        <v>21.242516819999999</v>
      </c>
      <c r="O98" s="8">
        <f t="shared" si="7"/>
        <v>21.24</v>
      </c>
      <c r="P98" s="5">
        <f t="shared" si="8"/>
        <v>21.329611138961997</v>
      </c>
      <c r="Q98" s="5">
        <f t="shared" si="9"/>
        <v>21.66022011161591</v>
      </c>
      <c r="R98" s="10">
        <f>Q98*Index!$H$16</f>
        <v>29.638910485338339</v>
      </c>
      <c r="T98" s="7">
        <v>1.5176467979999999</v>
      </c>
      <c r="U98" s="5">
        <f t="shared" si="10"/>
        <v>1.541170323369</v>
      </c>
      <c r="V98" s="5">
        <f>U98*(Index!$G$16/Index!$G$7)</f>
        <v>1.743692761322986</v>
      </c>
      <c r="X98" s="7">
        <v>31.38</v>
      </c>
      <c r="Y98" s="20">
        <f t="shared" si="11"/>
        <v>31.38</v>
      </c>
    </row>
    <row r="99" spans="1:25">
      <c r="A99" s="2" t="s">
        <v>306</v>
      </c>
      <c r="B99" s="2" t="s">
        <v>33</v>
      </c>
      <c r="C99" s="2">
        <v>5</v>
      </c>
      <c r="D99" s="2" t="s">
        <v>43</v>
      </c>
      <c r="E99" s="2" t="s">
        <v>38</v>
      </c>
      <c r="F99" s="2" t="s">
        <v>22</v>
      </c>
      <c r="G99" s="16">
        <v>8.4132324629999999</v>
      </c>
      <c r="H99" s="16">
        <v>10.96014119</v>
      </c>
      <c r="I99" s="16">
        <f t="shared" si="6"/>
        <v>11.353445075382265</v>
      </c>
      <c r="J99" s="7">
        <v>1.6869993210000001</v>
      </c>
      <c r="K99" s="18">
        <v>0</v>
      </c>
      <c r="L99" s="15">
        <v>1.020924349</v>
      </c>
      <c r="M99" s="15">
        <v>0.99938968100000003</v>
      </c>
      <c r="N99" s="7">
        <v>33.346371587087837</v>
      </c>
      <c r="O99" s="8">
        <f t="shared" si="7"/>
        <v>33.35</v>
      </c>
      <c r="P99" s="5">
        <f t="shared" si="8"/>
        <v>33.483091710594898</v>
      </c>
      <c r="Q99" s="5">
        <f t="shared" si="9"/>
        <v>34.002079632109123</v>
      </c>
      <c r="R99" s="10">
        <f>Q99*Index!$H$16</f>
        <v>46.526978458126329</v>
      </c>
      <c r="T99" s="7">
        <v>1.9859739421638236</v>
      </c>
      <c r="U99" s="5">
        <f t="shared" si="10"/>
        <v>2.0167565382673631</v>
      </c>
      <c r="V99" s="5">
        <f>U99*(Index!$G$16/Index!$G$7)</f>
        <v>2.2817749107965595</v>
      </c>
      <c r="X99" s="7">
        <v>48.81</v>
      </c>
      <c r="Y99" s="20">
        <f t="shared" si="11"/>
        <v>48.81</v>
      </c>
    </row>
    <row r="100" spans="1:25">
      <c r="A100" s="2" t="s">
        <v>307</v>
      </c>
      <c r="B100" s="2" t="s">
        <v>33</v>
      </c>
      <c r="C100" s="2">
        <v>5</v>
      </c>
      <c r="D100" s="2" t="s">
        <v>44</v>
      </c>
      <c r="E100" s="2" t="s">
        <v>38</v>
      </c>
      <c r="F100" s="2" t="s">
        <v>22</v>
      </c>
      <c r="G100" s="16">
        <v>8.4132324629999999</v>
      </c>
      <c r="H100" s="16">
        <v>14.53558847</v>
      </c>
      <c r="I100" s="16">
        <f t="shared" si="6"/>
        <v>15.216962725742871</v>
      </c>
      <c r="J100" s="7">
        <v>1.7736269570000001</v>
      </c>
      <c r="K100" s="18">
        <v>0</v>
      </c>
      <c r="L100" s="15">
        <v>1.0388986330000001</v>
      </c>
      <c r="M100" s="15">
        <v>0.99113715499999999</v>
      </c>
      <c r="N100" s="7">
        <v>41.911151222638686</v>
      </c>
      <c r="O100" s="8">
        <f t="shared" si="7"/>
        <v>41.91</v>
      </c>
      <c r="P100" s="5">
        <f t="shared" si="8"/>
        <v>42.082986942651502</v>
      </c>
      <c r="Q100" s="5">
        <f t="shared" si="9"/>
        <v>42.7352732402626</v>
      </c>
      <c r="R100" s="10">
        <f>Q100*Index!$H$16</f>
        <v>58.477103723214398</v>
      </c>
      <c r="T100" s="7">
        <v>2.5728318876068892</v>
      </c>
      <c r="U100" s="5">
        <f t="shared" si="10"/>
        <v>2.6127107818647963</v>
      </c>
      <c r="V100" s="5">
        <f>U100*(Index!$G$16/Index!$G$7)</f>
        <v>2.9560424365097151</v>
      </c>
      <c r="X100" s="7">
        <v>61.43</v>
      </c>
      <c r="Y100" s="20">
        <f t="shared" si="11"/>
        <v>61.43</v>
      </c>
    </row>
    <row r="101" spans="1:25">
      <c r="A101" s="2" t="s">
        <v>308</v>
      </c>
      <c r="B101" s="2" t="s">
        <v>33</v>
      </c>
      <c r="C101" s="2">
        <v>5</v>
      </c>
      <c r="D101" s="2" t="s">
        <v>45</v>
      </c>
      <c r="E101" s="2" t="s">
        <v>38</v>
      </c>
      <c r="F101" s="2" t="s">
        <v>22</v>
      </c>
      <c r="G101" s="16">
        <v>8.4132324629999999</v>
      </c>
      <c r="H101" s="16">
        <v>18.892575440000002</v>
      </c>
      <c r="I101" s="16">
        <f t="shared" si="6"/>
        <v>20.490500414107203</v>
      </c>
      <c r="J101" s="7">
        <v>1.7167627539999999</v>
      </c>
      <c r="K101" s="18">
        <v>0</v>
      </c>
      <c r="L101" s="15">
        <v>1.059430622</v>
      </c>
      <c r="M101" s="15">
        <v>0.99914008399999998</v>
      </c>
      <c r="N101" s="7">
        <v>49.620852051394515</v>
      </c>
      <c r="O101" s="8">
        <f t="shared" si="7"/>
        <v>49.62</v>
      </c>
      <c r="P101" s="5">
        <f t="shared" si="8"/>
        <v>49.824297544805233</v>
      </c>
      <c r="Q101" s="5">
        <f t="shared" si="9"/>
        <v>50.596574156749718</v>
      </c>
      <c r="R101" s="10">
        <f>Q101*Index!$H$16</f>
        <v>69.234168654291281</v>
      </c>
      <c r="T101" s="7">
        <v>1.9476957457911315</v>
      </c>
      <c r="U101" s="5">
        <f t="shared" si="10"/>
        <v>1.9778850298508941</v>
      </c>
      <c r="V101" s="5">
        <f>U101*(Index!$G$16/Index!$G$7)</f>
        <v>2.2377953669267194</v>
      </c>
      <c r="X101" s="7">
        <v>71.47</v>
      </c>
      <c r="Y101" s="20">
        <f t="shared" si="11"/>
        <v>71.47</v>
      </c>
    </row>
    <row r="102" spans="1:25">
      <c r="A102" s="2" t="s">
        <v>309</v>
      </c>
      <c r="B102" s="2" t="s">
        <v>33</v>
      </c>
      <c r="C102" s="2">
        <v>5</v>
      </c>
      <c r="D102" s="2" t="s">
        <v>1434</v>
      </c>
      <c r="E102" s="2" t="s">
        <v>38</v>
      </c>
      <c r="F102" s="2" t="s">
        <v>22</v>
      </c>
      <c r="G102" s="16">
        <v>8.4132324629999999</v>
      </c>
      <c r="H102" s="16">
        <v>23.214017689999999</v>
      </c>
      <c r="I102" s="16">
        <f t="shared" si="6"/>
        <v>24.572411010113726</v>
      </c>
      <c r="J102" s="7">
        <v>1.7354152380000001</v>
      </c>
      <c r="K102" s="18">
        <v>0</v>
      </c>
      <c r="L102" s="15">
        <v>1.0519122460000001</v>
      </c>
      <c r="M102" s="15">
        <v>0.99148013199999996</v>
      </c>
      <c r="N102" s="7">
        <v>57.243788332705314</v>
      </c>
      <c r="O102" s="8">
        <f t="shared" si="7"/>
        <v>57.24</v>
      </c>
      <c r="P102" s="5">
        <f t="shared" si="8"/>
        <v>57.478487864869408</v>
      </c>
      <c r="Q102" s="5">
        <f t="shared" si="9"/>
        <v>58.369404426774885</v>
      </c>
      <c r="R102" s="10">
        <f>Q102*Index!$H$16</f>
        <v>79.870174170572128</v>
      </c>
      <c r="T102" s="7">
        <v>2.772287327471215</v>
      </c>
      <c r="U102" s="5">
        <f t="shared" si="10"/>
        <v>2.815257781047019</v>
      </c>
      <c r="V102" s="5">
        <f>U102*(Index!$G$16/Index!$G$7)</f>
        <v>3.1852057748808327</v>
      </c>
      <c r="X102" s="7">
        <v>83.06</v>
      </c>
      <c r="Y102" s="20">
        <f t="shared" si="11"/>
        <v>83.06</v>
      </c>
    </row>
    <row r="103" spans="1:25">
      <c r="A103" s="2" t="s">
        <v>310</v>
      </c>
      <c r="B103" s="2" t="s">
        <v>33</v>
      </c>
      <c r="C103" s="2">
        <v>5</v>
      </c>
      <c r="D103" s="2" t="s">
        <v>1435</v>
      </c>
      <c r="E103" s="2" t="s">
        <v>38</v>
      </c>
      <c r="F103" s="2" t="s">
        <v>197</v>
      </c>
      <c r="G103" s="16">
        <v>8.4132324629999999</v>
      </c>
      <c r="H103" s="16">
        <v>34.190717329999998</v>
      </c>
      <c r="I103" s="16">
        <f t="shared" si="6"/>
        <v>37.46013632649678</v>
      </c>
      <c r="J103" s="7">
        <v>2.0992926939999998</v>
      </c>
      <c r="K103" s="18">
        <v>0</v>
      </c>
      <c r="L103" s="15">
        <v>1.096866782</v>
      </c>
      <c r="M103" s="15">
        <v>0.98165048600000004</v>
      </c>
      <c r="N103" s="7">
        <v>96.3016279439437</v>
      </c>
      <c r="O103" s="8">
        <f t="shared" si="7"/>
        <v>96.3</v>
      </c>
      <c r="P103" s="5">
        <f t="shared" si="8"/>
        <v>96.696464618513872</v>
      </c>
      <c r="Q103" s="5">
        <f t="shared" si="9"/>
        <v>98.195259820100844</v>
      </c>
      <c r="R103" s="10">
        <f>Q103*Index!$H$16</f>
        <v>134.36615606374767</v>
      </c>
      <c r="T103" s="7">
        <v>4.2972894923611831</v>
      </c>
      <c r="U103" s="5">
        <f t="shared" si="10"/>
        <v>4.3638974794927821</v>
      </c>
      <c r="V103" s="5">
        <f>U103*(Index!$G$16/Index!$G$7)</f>
        <v>4.9373494485108287</v>
      </c>
      <c r="X103" s="7">
        <v>139.30000000000001</v>
      </c>
      <c r="Y103" s="20">
        <f t="shared" si="11"/>
        <v>139.30000000000001</v>
      </c>
    </row>
    <row r="104" spans="1:25">
      <c r="A104" s="2" t="s">
        <v>311</v>
      </c>
      <c r="B104" s="2" t="s">
        <v>33</v>
      </c>
      <c r="C104" s="2">
        <v>5</v>
      </c>
      <c r="D104" s="2" t="s">
        <v>1429</v>
      </c>
      <c r="E104" s="2" t="s">
        <v>38</v>
      </c>
      <c r="F104" s="2" t="s">
        <v>197</v>
      </c>
      <c r="G104" s="16">
        <v>8.4132324629999999</v>
      </c>
      <c r="H104" s="16">
        <v>25.470020529999999</v>
      </c>
      <c r="I104" s="16">
        <f t="shared" si="6"/>
        <v>24.481830374301168</v>
      </c>
      <c r="J104" s="7">
        <v>2.0918261500000002</v>
      </c>
      <c r="K104" s="18">
        <v>0</v>
      </c>
      <c r="L104" s="15">
        <v>0.97955364599999994</v>
      </c>
      <c r="M104" s="15">
        <v>0.99109981800000002</v>
      </c>
      <c r="N104" s="7">
        <v>68.810752676907128</v>
      </c>
      <c r="O104" s="8">
        <f t="shared" si="7"/>
        <v>68.81</v>
      </c>
      <c r="P104" s="5">
        <f t="shared" si="8"/>
        <v>69.09287676288244</v>
      </c>
      <c r="Q104" s="5">
        <f t="shared" si="9"/>
        <v>70.16381635270713</v>
      </c>
      <c r="R104" s="10">
        <f>Q104*Index!$H$16</f>
        <v>96.009138479270177</v>
      </c>
      <c r="T104" s="7">
        <v>3.2878727076540355</v>
      </c>
      <c r="U104" s="5">
        <f t="shared" si="10"/>
        <v>3.3388347346226732</v>
      </c>
      <c r="V104" s="5">
        <f>U104*(Index!$G$16/Index!$G$7)</f>
        <v>3.7775850402365809</v>
      </c>
      <c r="X104" s="7">
        <v>98.07</v>
      </c>
      <c r="Y104" s="20">
        <f t="shared" si="11"/>
        <v>98.07</v>
      </c>
    </row>
    <row r="105" spans="1:25">
      <c r="A105" s="2" t="s">
        <v>312</v>
      </c>
      <c r="B105" s="2" t="s">
        <v>33</v>
      </c>
      <c r="C105" s="2">
        <v>5</v>
      </c>
      <c r="D105" s="2" t="s">
        <v>203</v>
      </c>
      <c r="E105" s="2" t="s">
        <v>38</v>
      </c>
      <c r="F105" s="2" t="s">
        <v>22</v>
      </c>
      <c r="G105" s="16">
        <v>8.4132324629999999</v>
      </c>
      <c r="H105" s="16">
        <v>18.47895712</v>
      </c>
      <c r="I105" s="16">
        <f t="shared" si="6"/>
        <v>19.257882192030639</v>
      </c>
      <c r="J105" s="7">
        <v>2.0164165280000002</v>
      </c>
      <c r="K105" s="18">
        <v>1</v>
      </c>
      <c r="L105" s="15">
        <v>1.035402113</v>
      </c>
      <c r="M105" s="15">
        <v>0.99378272400000001</v>
      </c>
      <c r="N105" s="7">
        <v>55.796492933669981</v>
      </c>
      <c r="O105" s="8">
        <f t="shared" si="7"/>
        <v>55.8</v>
      </c>
      <c r="P105" s="5">
        <f t="shared" si="8"/>
        <v>56.025258554698027</v>
      </c>
      <c r="Q105" s="5">
        <f t="shared" si="9"/>
        <v>56.893650062295848</v>
      </c>
      <c r="R105" s="10">
        <f>Q105*Index!$H$16</f>
        <v>77.850815582259131</v>
      </c>
      <c r="T105" s="7">
        <v>2.3607916734082295</v>
      </c>
      <c r="U105" s="5">
        <f t="shared" si="10"/>
        <v>2.3973839443460574</v>
      </c>
      <c r="V105" s="5">
        <f>U105*(Index!$G$16/Index!$G$7)</f>
        <v>2.7124198840852491</v>
      </c>
      <c r="X105" s="7">
        <v>80.56</v>
      </c>
      <c r="Y105" s="20">
        <f t="shared" si="11"/>
        <v>80.56</v>
      </c>
    </row>
    <row r="106" spans="1:25">
      <c r="A106" s="2" t="s">
        <v>313</v>
      </c>
      <c r="B106" s="2" t="s">
        <v>33</v>
      </c>
      <c r="C106" s="2">
        <v>5</v>
      </c>
      <c r="D106" s="2" t="s">
        <v>42</v>
      </c>
      <c r="E106" s="2" t="s">
        <v>39</v>
      </c>
      <c r="F106" s="2" t="s">
        <v>22</v>
      </c>
      <c r="G106" s="16">
        <v>8.4132324629999999</v>
      </c>
      <c r="H106" s="16">
        <v>6.4281484369999999</v>
      </c>
      <c r="I106" s="16">
        <f t="shared" si="6"/>
        <v>6.4345671816722749</v>
      </c>
      <c r="J106" s="7">
        <v>1.479586662</v>
      </c>
      <c r="K106" s="18">
        <v>0</v>
      </c>
      <c r="L106" s="15">
        <v>1.0005027049999999</v>
      </c>
      <c r="M106" s="15">
        <v>0.99992981999999997</v>
      </c>
      <c r="N106" s="7">
        <v>21.968606315000727</v>
      </c>
      <c r="O106" s="8">
        <f t="shared" si="7"/>
        <v>21.97</v>
      </c>
      <c r="P106" s="5">
        <f t="shared" si="8"/>
        <v>22.058677600892231</v>
      </c>
      <c r="Q106" s="5">
        <f t="shared" si="9"/>
        <v>22.400587103706062</v>
      </c>
      <c r="R106" s="10">
        <f>Q106*Index!$H$16</f>
        <v>30.65199672785031</v>
      </c>
      <c r="T106" s="7">
        <v>1.4709257351867451</v>
      </c>
      <c r="U106" s="5">
        <f t="shared" si="10"/>
        <v>1.4937250840821397</v>
      </c>
      <c r="V106" s="5">
        <f>U106*(Index!$G$16/Index!$G$7)</f>
        <v>1.6900128279312714</v>
      </c>
      <c r="X106" s="7">
        <v>32.340000000000003</v>
      </c>
      <c r="Y106" s="20">
        <f t="shared" si="11"/>
        <v>32.340000000000003</v>
      </c>
    </row>
    <row r="107" spans="1:25">
      <c r="A107" s="2" t="s">
        <v>314</v>
      </c>
      <c r="B107" s="2" t="s">
        <v>33</v>
      </c>
      <c r="C107" s="2">
        <v>5</v>
      </c>
      <c r="D107" s="2" t="s">
        <v>43</v>
      </c>
      <c r="E107" s="2" t="s">
        <v>39</v>
      </c>
      <c r="F107" s="2" t="s">
        <v>22</v>
      </c>
      <c r="G107" s="16">
        <v>8.4132324629999999</v>
      </c>
      <c r="H107" s="16">
        <v>10.014067730000001</v>
      </c>
      <c r="I107" s="16">
        <f t="shared" si="6"/>
        <v>10.369540927505675</v>
      </c>
      <c r="J107" s="7">
        <v>1.7721298400000001</v>
      </c>
      <c r="K107" s="18">
        <v>0</v>
      </c>
      <c r="L107" s="15">
        <v>1.020924349</v>
      </c>
      <c r="M107" s="15">
        <v>0.99839971000000005</v>
      </c>
      <c r="N107" s="7">
        <v>33.28551321761713</v>
      </c>
      <c r="O107" s="8">
        <f t="shared" si="7"/>
        <v>33.29</v>
      </c>
      <c r="P107" s="5">
        <f t="shared" si="8"/>
        <v>33.421983821809363</v>
      </c>
      <c r="Q107" s="5">
        <f t="shared" si="9"/>
        <v>33.94002457104741</v>
      </c>
      <c r="R107" s="10">
        <f>Q107*Index!$H$16</f>
        <v>46.442064990465681</v>
      </c>
      <c r="T107" s="7">
        <v>1.7815731784644533</v>
      </c>
      <c r="U107" s="5">
        <f t="shared" si="10"/>
        <v>1.8091875627306524</v>
      </c>
      <c r="V107" s="5">
        <f>U107*(Index!$G$16/Index!$G$7)</f>
        <v>2.0469296671330319</v>
      </c>
      <c r="X107" s="7">
        <v>48.49</v>
      </c>
      <c r="Y107" s="20">
        <f t="shared" si="11"/>
        <v>48.49</v>
      </c>
    </row>
    <row r="108" spans="1:25">
      <c r="A108" s="2" t="s">
        <v>315</v>
      </c>
      <c r="B108" s="2" t="s">
        <v>33</v>
      </c>
      <c r="C108" s="2">
        <v>5</v>
      </c>
      <c r="D108" s="2" t="s">
        <v>44</v>
      </c>
      <c r="E108" s="2" t="s">
        <v>39</v>
      </c>
      <c r="F108" s="2" t="s">
        <v>22</v>
      </c>
      <c r="G108" s="16">
        <v>8.4132324629999999</v>
      </c>
      <c r="H108" s="16">
        <v>12.59090473</v>
      </c>
      <c r="I108" s="16">
        <f t="shared" si="6"/>
        <v>12.781106689384131</v>
      </c>
      <c r="J108" s="7">
        <v>1.839283518</v>
      </c>
      <c r="K108" s="18">
        <v>0</v>
      </c>
      <c r="L108" s="15">
        <v>1.0388986330000001</v>
      </c>
      <c r="M108" s="15">
        <v>0.97127421300000005</v>
      </c>
      <c r="N108" s="7">
        <v>38.982398704637305</v>
      </c>
      <c r="O108" s="8">
        <f t="shared" si="7"/>
        <v>38.979999999999997</v>
      </c>
      <c r="P108" s="5">
        <f t="shared" si="8"/>
        <v>39.142226539326316</v>
      </c>
      <c r="Q108" s="5">
        <f t="shared" si="9"/>
        <v>39.748931050685876</v>
      </c>
      <c r="R108" s="10">
        <f>Q108*Index!$H$16</f>
        <v>54.39072194226533</v>
      </c>
      <c r="T108" s="7">
        <v>1.8520863147389857</v>
      </c>
      <c r="U108" s="5">
        <f t="shared" si="10"/>
        <v>1.88079365261744</v>
      </c>
      <c r="V108" s="5">
        <f>U108*(Index!$G$16/Index!$G$7)</f>
        <v>2.1279453853239279</v>
      </c>
      <c r="X108" s="7">
        <v>56.52</v>
      </c>
      <c r="Y108" s="20">
        <f t="shared" si="11"/>
        <v>56.52</v>
      </c>
    </row>
    <row r="109" spans="1:25">
      <c r="A109" s="2" t="s">
        <v>316</v>
      </c>
      <c r="B109" s="2" t="s">
        <v>33</v>
      </c>
      <c r="C109" s="2">
        <v>5</v>
      </c>
      <c r="D109" s="2" t="s">
        <v>45</v>
      </c>
      <c r="E109" s="2" t="s">
        <v>39</v>
      </c>
      <c r="F109" s="2" t="s">
        <v>22</v>
      </c>
      <c r="G109" s="16">
        <v>8.4132324629999999</v>
      </c>
      <c r="H109" s="16">
        <v>15.9111978</v>
      </c>
      <c r="I109" s="16">
        <f t="shared" si="6"/>
        <v>17.125684955295384</v>
      </c>
      <c r="J109" s="7">
        <v>1.831660823</v>
      </c>
      <c r="K109" s="18">
        <v>0</v>
      </c>
      <c r="L109" s="15">
        <v>1.059430622</v>
      </c>
      <c r="M109" s="15">
        <v>0.99103110400000005</v>
      </c>
      <c r="N109" s="7">
        <v>46.778634502806248</v>
      </c>
      <c r="O109" s="8">
        <f t="shared" si="7"/>
        <v>46.78</v>
      </c>
      <c r="P109" s="5">
        <f t="shared" si="8"/>
        <v>46.970426904267754</v>
      </c>
      <c r="Q109" s="5">
        <f t="shared" si="9"/>
        <v>47.698468521283907</v>
      </c>
      <c r="R109" s="10">
        <f>Q109*Index!$H$16</f>
        <v>65.268525966267021</v>
      </c>
      <c r="T109" s="7">
        <v>1.8466325779672643</v>
      </c>
      <c r="U109" s="5">
        <f t="shared" si="10"/>
        <v>1.875255382925757</v>
      </c>
      <c r="V109" s="5">
        <f>U109*(Index!$G$16/Index!$G$7)</f>
        <v>2.1216793415095543</v>
      </c>
      <c r="X109" s="7">
        <v>67.39</v>
      </c>
      <c r="Y109" s="20">
        <f t="shared" si="11"/>
        <v>67.39</v>
      </c>
    </row>
    <row r="110" spans="1:25">
      <c r="A110" s="2" t="s">
        <v>317</v>
      </c>
      <c r="B110" s="2" t="s">
        <v>33</v>
      </c>
      <c r="C110" s="2">
        <v>5</v>
      </c>
      <c r="D110" s="2" t="s">
        <v>1434</v>
      </c>
      <c r="E110" s="2" t="s">
        <v>39</v>
      </c>
      <c r="F110" s="2" t="s">
        <v>22</v>
      </c>
      <c r="G110" s="16">
        <v>8.4132324629999999</v>
      </c>
      <c r="H110" s="16">
        <v>18.756313760000001</v>
      </c>
      <c r="I110" s="16">
        <f t="shared" si="6"/>
        <v>17.8372883746556</v>
      </c>
      <c r="J110" s="7">
        <v>1.849042174</v>
      </c>
      <c r="K110" s="18">
        <v>0</v>
      </c>
      <c r="L110" s="15">
        <v>1.0519122460000001</v>
      </c>
      <c r="M110" s="15">
        <v>0.91849337600000003</v>
      </c>
      <c r="N110" s="7">
        <v>48.53832010400258</v>
      </c>
      <c r="O110" s="8">
        <f t="shared" si="7"/>
        <v>48.54</v>
      </c>
      <c r="P110" s="5">
        <f t="shared" si="8"/>
        <v>48.737327216428987</v>
      </c>
      <c r="Q110" s="5">
        <f t="shared" si="9"/>
        <v>49.492755788283638</v>
      </c>
      <c r="R110" s="10">
        <f>Q110*Index!$H$16</f>
        <v>67.723751232563728</v>
      </c>
      <c r="T110" s="7">
        <v>1.9630089947849902</v>
      </c>
      <c r="U110" s="5">
        <f t="shared" si="10"/>
        <v>1.9934356342041577</v>
      </c>
      <c r="V110" s="5">
        <f>U110*(Index!$G$16/Index!$G$7)</f>
        <v>2.2553894484074144</v>
      </c>
      <c r="X110" s="7">
        <v>69.98</v>
      </c>
      <c r="Y110" s="20">
        <f t="shared" si="11"/>
        <v>69.98</v>
      </c>
    </row>
    <row r="111" spans="1:25">
      <c r="A111" s="2" t="s">
        <v>318</v>
      </c>
      <c r="B111" s="2" t="s">
        <v>33</v>
      </c>
      <c r="C111" s="2">
        <v>5</v>
      </c>
      <c r="D111" s="2" t="s">
        <v>1435</v>
      </c>
      <c r="E111" s="2" t="s">
        <v>39</v>
      </c>
      <c r="F111" s="2" t="s">
        <v>197</v>
      </c>
      <c r="G111" s="16">
        <v>8.4132324629999999</v>
      </c>
      <c r="H111" s="16">
        <v>31.878054250000002</v>
      </c>
      <c r="I111" s="16">
        <f t="shared" si="6"/>
        <v>34.723873418807514</v>
      </c>
      <c r="J111" s="7">
        <v>1.902700491</v>
      </c>
      <c r="K111" s="18">
        <v>0</v>
      </c>
      <c r="L111" s="15">
        <v>1.096866782</v>
      </c>
      <c r="M111" s="15">
        <v>0.97608127899999997</v>
      </c>
      <c r="N111" s="7">
        <v>82.07699256287296</v>
      </c>
      <c r="O111" s="8">
        <f t="shared" si="7"/>
        <v>82.08</v>
      </c>
      <c r="P111" s="5">
        <f t="shared" si="8"/>
        <v>82.413508232380735</v>
      </c>
      <c r="Q111" s="5">
        <f t="shared" si="9"/>
        <v>83.690917609982648</v>
      </c>
      <c r="R111" s="10">
        <f>Q111*Index!$H$16</f>
        <v>114.51904009728224</v>
      </c>
      <c r="T111" s="7">
        <v>3.126914217995524</v>
      </c>
      <c r="U111" s="5">
        <f t="shared" si="10"/>
        <v>3.175381388374455</v>
      </c>
      <c r="V111" s="5">
        <f>U111*(Index!$G$16/Index!$G$7)</f>
        <v>3.5926525818668922</v>
      </c>
      <c r="X111" s="7">
        <v>118.11</v>
      </c>
      <c r="Y111" s="20">
        <f t="shared" si="11"/>
        <v>118.11</v>
      </c>
    </row>
    <row r="112" spans="1:25">
      <c r="A112" s="2" t="s">
        <v>319</v>
      </c>
      <c r="B112" s="2" t="s">
        <v>33</v>
      </c>
      <c r="C112" s="2">
        <v>5</v>
      </c>
      <c r="D112" s="2" t="s">
        <v>1429</v>
      </c>
      <c r="E112" s="2" t="s">
        <v>39</v>
      </c>
      <c r="F112" s="2" t="s">
        <v>197</v>
      </c>
      <c r="G112" s="16">
        <v>8.4132324629999999</v>
      </c>
      <c r="H112" s="16">
        <v>23.796922850000001</v>
      </c>
      <c r="I112" s="16">
        <f t="shared" si="6"/>
        <v>21.67195003130746</v>
      </c>
      <c r="J112" s="7">
        <v>1.7696641829999999</v>
      </c>
      <c r="K112" s="18">
        <v>0</v>
      </c>
      <c r="L112" s="15">
        <v>0.97955364599999994</v>
      </c>
      <c r="M112" s="15">
        <v>0.95352395000000001</v>
      </c>
      <c r="N112" s="7">
        <v>53.240669930092025</v>
      </c>
      <c r="O112" s="8">
        <f t="shared" si="7"/>
        <v>53.24</v>
      </c>
      <c r="P112" s="5">
        <f t="shared" si="8"/>
        <v>53.4589566768054</v>
      </c>
      <c r="Q112" s="5">
        <f t="shared" si="9"/>
        <v>54.287570505295889</v>
      </c>
      <c r="R112" s="10">
        <f>Q112*Index!$H$16</f>
        <v>74.284768778045489</v>
      </c>
      <c r="T112" s="7">
        <v>2.6628755487372264</v>
      </c>
      <c r="U112" s="5">
        <f t="shared" si="10"/>
        <v>2.7041501197426534</v>
      </c>
      <c r="V112" s="5">
        <f>U112*(Index!$G$16/Index!$G$7)</f>
        <v>3.0594976543660035</v>
      </c>
      <c r="X112" s="7">
        <v>76.010000000000005</v>
      </c>
      <c r="Y112" s="20">
        <f t="shared" si="11"/>
        <v>76.010000000000005</v>
      </c>
    </row>
    <row r="113" spans="1:25">
      <c r="A113" s="2" t="s">
        <v>320</v>
      </c>
      <c r="B113" s="2" t="s">
        <v>33</v>
      </c>
      <c r="C113" s="2">
        <v>5</v>
      </c>
      <c r="D113" s="2" t="s">
        <v>203</v>
      </c>
      <c r="E113" s="2" t="s">
        <v>39</v>
      </c>
      <c r="F113" s="2" t="s">
        <v>22</v>
      </c>
      <c r="G113" s="16">
        <v>8.4132324629999999</v>
      </c>
      <c r="H113" s="16">
        <v>18.500208059999999</v>
      </c>
      <c r="I113" s="16">
        <f t="shared" si="6"/>
        <v>16.726341887391513</v>
      </c>
      <c r="J113" s="7">
        <v>2.0707551199999998</v>
      </c>
      <c r="K113" s="18">
        <v>1</v>
      </c>
      <c r="L113" s="15">
        <v>1.035402113</v>
      </c>
      <c r="M113" s="15">
        <v>0.902151869</v>
      </c>
      <c r="N113" s="7">
        <v>52.057902278840039</v>
      </c>
      <c r="O113" s="8">
        <f t="shared" si="7"/>
        <v>52.06</v>
      </c>
      <c r="P113" s="5">
        <f t="shared" si="8"/>
        <v>52.271339678183281</v>
      </c>
      <c r="Q113" s="5">
        <f t="shared" si="9"/>
        <v>53.081545443195125</v>
      </c>
      <c r="R113" s="10">
        <f>Q113*Index!$H$16</f>
        <v>72.634496127329925</v>
      </c>
      <c r="T113" s="7">
        <v>2.1854997808166008</v>
      </c>
      <c r="U113" s="5">
        <f t="shared" si="10"/>
        <v>2.2193750274192583</v>
      </c>
      <c r="V113" s="5">
        <f>U113*(Index!$G$16/Index!$G$7)</f>
        <v>2.5110191335065037</v>
      </c>
      <c r="X113" s="7">
        <v>75.150000000000006</v>
      </c>
      <c r="Y113" s="20">
        <f t="shared" si="11"/>
        <v>75.150000000000006</v>
      </c>
    </row>
    <row r="114" spans="1:25">
      <c r="A114" s="2" t="s">
        <v>321</v>
      </c>
      <c r="B114" s="2" t="s">
        <v>33</v>
      </c>
      <c r="C114" s="2">
        <v>5</v>
      </c>
      <c r="D114" s="2" t="s">
        <v>42</v>
      </c>
      <c r="E114" s="2" t="s">
        <v>40</v>
      </c>
      <c r="F114" s="2" t="s">
        <v>22</v>
      </c>
      <c r="G114" s="16">
        <v>8.4132324629999999</v>
      </c>
      <c r="H114" s="16">
        <v>5.3644040349999997</v>
      </c>
      <c r="I114" s="16">
        <f t="shared" si="6"/>
        <v>5.3602435840365601</v>
      </c>
      <c r="J114" s="7">
        <v>1.750954406</v>
      </c>
      <c r="K114" s="18">
        <v>0</v>
      </c>
      <c r="L114" s="15">
        <v>1.0005027049999999</v>
      </c>
      <c r="M114" s="15">
        <v>0.99919572800000001</v>
      </c>
      <c r="N114" s="7">
        <v>24.116728557943443</v>
      </c>
      <c r="O114" s="8">
        <f t="shared" si="7"/>
        <v>24.12</v>
      </c>
      <c r="P114" s="5">
        <f t="shared" si="8"/>
        <v>24.215607145031012</v>
      </c>
      <c r="Q114" s="5">
        <f t="shared" si="9"/>
        <v>24.590949055778992</v>
      </c>
      <c r="R114" s="10">
        <f>Q114*Index!$H$16</f>
        <v>33.649193501172356</v>
      </c>
      <c r="T114" s="7">
        <v>1.4323241295581064</v>
      </c>
      <c r="U114" s="5">
        <f t="shared" si="10"/>
        <v>1.4545251535662571</v>
      </c>
      <c r="V114" s="5">
        <f>U114*(Index!$G$16/Index!$G$7)</f>
        <v>1.6456617046008599</v>
      </c>
      <c r="X114" s="7">
        <v>35.29</v>
      </c>
      <c r="Y114" s="20">
        <f t="shared" si="11"/>
        <v>35.29</v>
      </c>
    </row>
    <row r="115" spans="1:25">
      <c r="A115" s="2" t="s">
        <v>322</v>
      </c>
      <c r="B115" s="2" t="s">
        <v>33</v>
      </c>
      <c r="C115" s="2">
        <v>5</v>
      </c>
      <c r="D115" s="2" t="s">
        <v>43</v>
      </c>
      <c r="E115" s="2" t="s">
        <v>40</v>
      </c>
      <c r="F115" s="2" t="s">
        <v>22</v>
      </c>
      <c r="G115" s="16">
        <v>8.4132324629999999</v>
      </c>
      <c r="H115" s="16">
        <v>8.2157773630000008</v>
      </c>
      <c r="I115" s="16">
        <f t="shared" si="6"/>
        <v>8.4627632533871981</v>
      </c>
      <c r="J115" s="7">
        <v>2.058078369</v>
      </c>
      <c r="K115" s="18">
        <v>0</v>
      </c>
      <c r="L115" s="15">
        <v>1.020924349</v>
      </c>
      <c r="M115" s="15">
        <v>0.99405280399999996</v>
      </c>
      <c r="N115" s="7">
        <v>34.73212174965925</v>
      </c>
      <c r="O115" s="8">
        <f t="shared" si="7"/>
        <v>34.729999999999997</v>
      </c>
      <c r="P115" s="5">
        <f t="shared" si="8"/>
        <v>34.874523448832853</v>
      </c>
      <c r="Q115" s="5">
        <f t="shared" si="9"/>
        <v>35.415078562289764</v>
      </c>
      <c r="R115" s="10">
        <f>Q115*Index!$H$16</f>
        <v>48.460465218265192</v>
      </c>
      <c r="T115" s="7">
        <v>1.5979899319946285</v>
      </c>
      <c r="U115" s="5">
        <f t="shared" si="10"/>
        <v>1.6227587759405453</v>
      </c>
      <c r="V115" s="5">
        <f>U115*(Index!$G$16/Index!$G$7)</f>
        <v>1.8360026066394697</v>
      </c>
      <c r="X115" s="7">
        <v>50.3</v>
      </c>
      <c r="Y115" s="20">
        <f t="shared" si="11"/>
        <v>50.3</v>
      </c>
    </row>
    <row r="116" spans="1:25">
      <c r="A116" s="2" t="s">
        <v>323</v>
      </c>
      <c r="B116" s="2" t="s">
        <v>33</v>
      </c>
      <c r="C116" s="2">
        <v>5</v>
      </c>
      <c r="D116" s="2" t="s">
        <v>44</v>
      </c>
      <c r="E116" s="2" t="s">
        <v>40</v>
      </c>
      <c r="F116" s="2" t="s">
        <v>22</v>
      </c>
      <c r="G116" s="16">
        <v>8.4132324629999999</v>
      </c>
      <c r="H116" s="16">
        <v>9.8189666599999992</v>
      </c>
      <c r="I116" s="16">
        <f t="shared" si="6"/>
        <v>9.7140445304420631</v>
      </c>
      <c r="J116" s="7">
        <v>2.0629774360000002</v>
      </c>
      <c r="K116" s="18">
        <v>0</v>
      </c>
      <c r="L116" s="15">
        <v>1.0388986330000001</v>
      </c>
      <c r="M116" s="15">
        <v>0.95701851699999996</v>
      </c>
      <c r="N116" s="7">
        <v>37.396163430819499</v>
      </c>
      <c r="O116" s="8">
        <f t="shared" si="7"/>
        <v>37.4</v>
      </c>
      <c r="P116" s="5">
        <f t="shared" si="8"/>
        <v>37.549487700885855</v>
      </c>
      <c r="Q116" s="5">
        <f t="shared" si="9"/>
        <v>38.131504760249591</v>
      </c>
      <c r="R116" s="10">
        <f>Q116*Index!$H$16</f>
        <v>52.177505604119006</v>
      </c>
      <c r="T116" s="7">
        <v>1.6044365969217855</v>
      </c>
      <c r="U116" s="5">
        <f t="shared" si="10"/>
        <v>1.6293053641740733</v>
      </c>
      <c r="V116" s="5">
        <f>U116*(Index!$G$16/Index!$G$7)</f>
        <v>1.8434094703332964</v>
      </c>
      <c r="X116" s="7">
        <v>54.02</v>
      </c>
      <c r="Y116" s="20">
        <f t="shared" si="11"/>
        <v>54.02</v>
      </c>
    </row>
    <row r="117" spans="1:25">
      <c r="A117" s="2" t="s">
        <v>324</v>
      </c>
      <c r="B117" s="2" t="s">
        <v>33</v>
      </c>
      <c r="C117" s="2">
        <v>5</v>
      </c>
      <c r="D117" s="2" t="s">
        <v>45</v>
      </c>
      <c r="E117" s="2" t="s">
        <v>40</v>
      </c>
      <c r="F117" s="2" t="s">
        <v>22</v>
      </c>
      <c r="G117" s="16">
        <v>8.4132324629999999</v>
      </c>
      <c r="H117" s="16">
        <v>12.10532933</v>
      </c>
      <c r="I117" s="16">
        <f t="shared" si="6"/>
        <v>13.121045403938659</v>
      </c>
      <c r="J117" s="7">
        <v>1.9998539609999999</v>
      </c>
      <c r="K117" s="18">
        <v>0</v>
      </c>
      <c r="L117" s="15">
        <v>1.059430622</v>
      </c>
      <c r="M117" s="15">
        <v>0.99062862799999996</v>
      </c>
      <c r="N117" s="7">
        <v>43.065410898295013</v>
      </c>
      <c r="O117" s="8">
        <f t="shared" si="7"/>
        <v>43.07</v>
      </c>
      <c r="P117" s="5">
        <f t="shared" si="8"/>
        <v>43.24197908297802</v>
      </c>
      <c r="Q117" s="5">
        <f t="shared" si="9"/>
        <v>43.912229758764184</v>
      </c>
      <c r="R117" s="10">
        <f>Q117*Index!$H$16</f>
        <v>60.087600233279709</v>
      </c>
      <c r="T117" s="7">
        <v>1.5946088378631393</v>
      </c>
      <c r="U117" s="5">
        <f t="shared" si="10"/>
        <v>1.6193252748500182</v>
      </c>
      <c r="V117" s="5">
        <f>U117*(Index!$G$16/Index!$G$7)</f>
        <v>1.8321179153066782</v>
      </c>
      <c r="X117" s="7">
        <v>61.92</v>
      </c>
      <c r="Y117" s="20">
        <f t="shared" si="11"/>
        <v>61.92</v>
      </c>
    </row>
    <row r="118" spans="1:25">
      <c r="A118" s="2" t="s">
        <v>325</v>
      </c>
      <c r="B118" s="2" t="s">
        <v>33</v>
      </c>
      <c r="C118" s="2">
        <v>5</v>
      </c>
      <c r="D118" s="2" t="s">
        <v>1434</v>
      </c>
      <c r="E118" s="2" t="s">
        <v>40</v>
      </c>
      <c r="F118" s="2" t="s">
        <v>22</v>
      </c>
      <c r="G118" s="16">
        <v>8.4132324629999999</v>
      </c>
      <c r="H118" s="16">
        <v>13.790225919999999</v>
      </c>
      <c r="I118" s="16">
        <f t="shared" si="6"/>
        <v>12.941488881854994</v>
      </c>
      <c r="J118" s="7">
        <v>1.99489223</v>
      </c>
      <c r="K118" s="18">
        <v>0</v>
      </c>
      <c r="L118" s="15">
        <v>1.0519122460000001</v>
      </c>
      <c r="M118" s="15">
        <v>0.91431063800000001</v>
      </c>
      <c r="N118" s="7">
        <v>42.600367676821818</v>
      </c>
      <c r="O118" s="8">
        <f t="shared" si="7"/>
        <v>42.6</v>
      </c>
      <c r="P118" s="5">
        <f t="shared" si="8"/>
        <v>42.775029184296791</v>
      </c>
      <c r="Q118" s="5">
        <f t="shared" si="9"/>
        <v>43.438042136653394</v>
      </c>
      <c r="R118" s="10">
        <f>Q118*Index!$H$16</f>
        <v>59.438742354062676</v>
      </c>
      <c r="T118" s="7">
        <v>1.6753166608679193</v>
      </c>
      <c r="U118" s="5">
        <f t="shared" si="10"/>
        <v>1.7012840691113722</v>
      </c>
      <c r="V118" s="5">
        <f>U118*(Index!$G$16/Index!$G$7)</f>
        <v>1.9248467682525872</v>
      </c>
      <c r="X118" s="7">
        <v>61.36</v>
      </c>
      <c r="Y118" s="20">
        <f t="shared" si="11"/>
        <v>61.36</v>
      </c>
    </row>
    <row r="119" spans="1:25">
      <c r="A119" s="2" t="s">
        <v>326</v>
      </c>
      <c r="B119" s="2" t="s">
        <v>33</v>
      </c>
      <c r="C119" s="2">
        <v>5</v>
      </c>
      <c r="D119" s="2" t="s">
        <v>1435</v>
      </c>
      <c r="E119" s="2" t="s">
        <v>40</v>
      </c>
      <c r="F119" s="2" t="s">
        <v>197</v>
      </c>
      <c r="G119" s="16">
        <v>8.4132324629999999</v>
      </c>
      <c r="H119" s="16">
        <v>26.70020967</v>
      </c>
      <c r="I119" s="16">
        <f t="shared" si="6"/>
        <v>28.4226283824894</v>
      </c>
      <c r="J119" s="7">
        <v>2.0857230260000001</v>
      </c>
      <c r="K119" s="18">
        <v>0</v>
      </c>
      <c r="L119" s="15">
        <v>1.096866782</v>
      </c>
      <c r="M119" s="15">
        <v>0.95640873599999998</v>
      </c>
      <c r="N119" s="7">
        <v>76.829403150686645</v>
      </c>
      <c r="O119" s="8">
        <f t="shared" si="7"/>
        <v>76.83</v>
      </c>
      <c r="P119" s="5">
        <f t="shared" si="8"/>
        <v>77.144403703604453</v>
      </c>
      <c r="Q119" s="5">
        <f t="shared" si="9"/>
        <v>78.340141961010332</v>
      </c>
      <c r="R119" s="10">
        <f>Q119*Index!$H$16</f>
        <v>107.19726960419433</v>
      </c>
      <c r="T119" s="7">
        <v>4.501821367099752</v>
      </c>
      <c r="U119" s="5">
        <f t="shared" si="10"/>
        <v>4.5715995982897981</v>
      </c>
      <c r="V119" s="5">
        <f>U119*(Index!$G$16/Index!$G$7)</f>
        <v>5.1723453315525569</v>
      </c>
      <c r="X119" s="7">
        <v>112.37</v>
      </c>
      <c r="Y119" s="20">
        <f t="shared" si="11"/>
        <v>112.37</v>
      </c>
    </row>
    <row r="120" spans="1:25">
      <c r="A120" s="2" t="s">
        <v>327</v>
      </c>
      <c r="B120" s="2" t="s">
        <v>33</v>
      </c>
      <c r="C120" s="2">
        <v>5</v>
      </c>
      <c r="D120" s="2" t="s">
        <v>1429</v>
      </c>
      <c r="E120" s="2" t="s">
        <v>40</v>
      </c>
      <c r="F120" s="2" t="s">
        <v>197</v>
      </c>
      <c r="G120" s="16">
        <v>8.4132324629999999</v>
      </c>
      <c r="H120" s="16">
        <v>19.97528552</v>
      </c>
      <c r="I120" s="16">
        <f t="shared" si="6"/>
        <v>17.873678044267887</v>
      </c>
      <c r="J120" s="7">
        <v>2.2445462479999998</v>
      </c>
      <c r="K120" s="18">
        <v>0</v>
      </c>
      <c r="L120" s="15">
        <v>0.97955364599999994</v>
      </c>
      <c r="M120" s="15">
        <v>0.94529769799999996</v>
      </c>
      <c r="N120" s="7">
        <v>59.002186368035311</v>
      </c>
      <c r="O120" s="8">
        <f t="shared" si="7"/>
        <v>59</v>
      </c>
      <c r="P120" s="5">
        <f t="shared" si="8"/>
        <v>59.244095332144255</v>
      </c>
      <c r="Q120" s="5">
        <f t="shared" si="9"/>
        <v>60.162378809792493</v>
      </c>
      <c r="R120" s="10">
        <f>Q120*Index!$H$16</f>
        <v>82.323602943083301</v>
      </c>
      <c r="T120" s="7">
        <v>2.3763341811398346</v>
      </c>
      <c r="U120" s="5">
        <f t="shared" si="10"/>
        <v>2.4131673609475022</v>
      </c>
      <c r="V120" s="5">
        <f>U120*(Index!$G$16/Index!$G$7)</f>
        <v>2.7302773712555979</v>
      </c>
      <c r="X120" s="7">
        <v>83.59</v>
      </c>
      <c r="Y120" s="20">
        <f t="shared" si="11"/>
        <v>83.59</v>
      </c>
    </row>
    <row r="121" spans="1:25">
      <c r="A121" s="2" t="s">
        <v>328</v>
      </c>
      <c r="B121" s="2" t="s">
        <v>33</v>
      </c>
      <c r="C121" s="2">
        <v>5</v>
      </c>
      <c r="D121" s="2" t="s">
        <v>203</v>
      </c>
      <c r="E121" s="2" t="s">
        <v>40</v>
      </c>
      <c r="F121" s="2" t="s">
        <v>22</v>
      </c>
      <c r="G121" s="16">
        <v>8.4132324629999999</v>
      </c>
      <c r="H121" s="16">
        <v>16.78761141</v>
      </c>
      <c r="I121" s="16">
        <f t="shared" si="6"/>
        <v>14.905449184241768</v>
      </c>
      <c r="J121" s="7">
        <v>2.3542942249999999</v>
      </c>
      <c r="K121" s="18">
        <v>1</v>
      </c>
      <c r="L121" s="15">
        <v>1.035402113</v>
      </c>
      <c r="M121" s="15">
        <v>0.893675522</v>
      </c>
      <c r="N121" s="7">
        <v>54.899037525668632</v>
      </c>
      <c r="O121" s="8">
        <f t="shared" si="7"/>
        <v>54.9</v>
      </c>
      <c r="P121" s="5">
        <f t="shared" si="8"/>
        <v>55.124123579523875</v>
      </c>
      <c r="Q121" s="5">
        <f t="shared" si="9"/>
        <v>55.978547495006502</v>
      </c>
      <c r="R121" s="10">
        <f>Q121*Index!$H$16</f>
        <v>76.598628719105008</v>
      </c>
      <c r="T121" s="7">
        <v>2.0650150599411345</v>
      </c>
      <c r="U121" s="5">
        <f t="shared" si="10"/>
        <v>2.0970227933702223</v>
      </c>
      <c r="V121" s="5">
        <f>U121*(Index!$G$16/Index!$G$7)</f>
        <v>2.3725888110379083</v>
      </c>
      <c r="X121" s="7">
        <v>78.97</v>
      </c>
      <c r="Y121" s="20">
        <f t="shared" si="11"/>
        <v>78.97</v>
      </c>
    </row>
    <row r="122" spans="1:25">
      <c r="A122" s="2" t="s">
        <v>329</v>
      </c>
      <c r="B122" s="2" t="s">
        <v>33</v>
      </c>
      <c r="C122" s="2">
        <v>5</v>
      </c>
      <c r="D122" s="2" t="s">
        <v>42</v>
      </c>
      <c r="E122" s="2" t="s">
        <v>41</v>
      </c>
      <c r="F122" s="2" t="s">
        <v>22</v>
      </c>
      <c r="G122" s="16">
        <v>8.4132324629999999</v>
      </c>
      <c r="H122" s="16">
        <v>5.6010496449999998</v>
      </c>
      <c r="I122" s="16">
        <f t="shared" si="6"/>
        <v>5.5685380490003578</v>
      </c>
      <c r="J122" s="7">
        <v>1.2614625180000001</v>
      </c>
      <c r="K122" s="18">
        <v>1</v>
      </c>
      <c r="L122" s="15">
        <v>1.0005027049999999</v>
      </c>
      <c r="M122" s="15">
        <v>0.99717882300000005</v>
      </c>
      <c r="N122" s="7">
        <v>17.637479424162329</v>
      </c>
      <c r="O122" s="8">
        <f t="shared" si="7"/>
        <v>17.64</v>
      </c>
      <c r="P122" s="5">
        <f t="shared" si="8"/>
        <v>17.709793089801394</v>
      </c>
      <c r="Q122" s="5">
        <f t="shared" si="9"/>
        <v>17.984294882693316</v>
      </c>
      <c r="R122" s="10">
        <f>Q122*Index!$H$16</f>
        <v>24.608933031304719</v>
      </c>
      <c r="T122" s="7">
        <v>1.455665380831618</v>
      </c>
      <c r="U122" s="5">
        <f t="shared" si="10"/>
        <v>1.4782281942345081</v>
      </c>
      <c r="V122" s="5">
        <f>U122*(Index!$G$16/Index!$G$7)</f>
        <v>1.6724795194833997</v>
      </c>
      <c r="X122" s="7">
        <v>26.28</v>
      </c>
      <c r="Y122" s="20">
        <f t="shared" si="11"/>
        <v>26.28</v>
      </c>
    </row>
    <row r="123" spans="1:25">
      <c r="A123" s="2" t="s">
        <v>330</v>
      </c>
      <c r="B123" s="2" t="s">
        <v>33</v>
      </c>
      <c r="C123" s="2">
        <v>5</v>
      </c>
      <c r="D123" s="2" t="s">
        <v>43</v>
      </c>
      <c r="E123" s="2" t="s">
        <v>41</v>
      </c>
      <c r="F123" s="2" t="s">
        <v>22</v>
      </c>
      <c r="G123" s="16">
        <v>8.4132324629999999</v>
      </c>
      <c r="H123" s="16">
        <v>8.700383768</v>
      </c>
      <c r="I123" s="16">
        <f t="shared" si="6"/>
        <v>8.7915333538225369</v>
      </c>
      <c r="J123" s="7">
        <v>1.521395815</v>
      </c>
      <c r="K123" s="18">
        <v>0</v>
      </c>
      <c r="L123" s="15">
        <v>1.020924349</v>
      </c>
      <c r="M123" s="15">
        <v>0.98472148800000003</v>
      </c>
      <c r="N123" s="7">
        <v>26.175258715594246</v>
      </c>
      <c r="O123" s="8">
        <f t="shared" si="7"/>
        <v>26.18</v>
      </c>
      <c r="P123" s="5">
        <f t="shared" si="8"/>
        <v>26.282577276328183</v>
      </c>
      <c r="Q123" s="5">
        <f t="shared" si="9"/>
        <v>26.689957224111271</v>
      </c>
      <c r="R123" s="10">
        <f>Q123*Index!$H$16</f>
        <v>36.521385699063792</v>
      </c>
      <c r="T123" s="7">
        <v>1.7551019357226456</v>
      </c>
      <c r="U123" s="5">
        <f t="shared" si="10"/>
        <v>1.7823060157263468</v>
      </c>
      <c r="V123" s="5">
        <f>U123*(Index!$G$16/Index!$G$7)</f>
        <v>2.0165156640771551</v>
      </c>
      <c r="X123" s="7">
        <v>38.54</v>
      </c>
      <c r="Y123" s="20">
        <f t="shared" si="11"/>
        <v>38.54</v>
      </c>
    </row>
    <row r="124" spans="1:25">
      <c r="A124" s="2" t="s">
        <v>331</v>
      </c>
      <c r="B124" s="2" t="s">
        <v>33</v>
      </c>
      <c r="C124" s="2">
        <v>5</v>
      </c>
      <c r="D124" s="2" t="s">
        <v>44</v>
      </c>
      <c r="E124" s="2" t="s">
        <v>41</v>
      </c>
      <c r="F124" s="2" t="s">
        <v>22</v>
      </c>
      <c r="G124" s="16">
        <v>8.4132324629999999</v>
      </c>
      <c r="H124" s="16">
        <v>10.8427395</v>
      </c>
      <c r="I124" s="16">
        <f t="shared" si="6"/>
        <v>10.75712073313505</v>
      </c>
      <c r="J124" s="7">
        <v>1.6013025540000001</v>
      </c>
      <c r="K124" s="18">
        <v>0</v>
      </c>
      <c r="L124" s="15">
        <v>1.0388986330000001</v>
      </c>
      <c r="M124" s="15">
        <v>0.95827794899999996</v>
      </c>
      <c r="N124" s="7">
        <v>30.697535557313337</v>
      </c>
      <c r="O124" s="8">
        <f t="shared" si="7"/>
        <v>30.7</v>
      </c>
      <c r="P124" s="5">
        <f t="shared" si="8"/>
        <v>30.823395453098321</v>
      </c>
      <c r="Q124" s="5">
        <f t="shared" si="9"/>
        <v>31.301158082621349</v>
      </c>
      <c r="R124" s="10">
        <f>Q124*Index!$H$16</f>
        <v>42.831153964161054</v>
      </c>
      <c r="T124" s="7">
        <v>1.7301152845885184</v>
      </c>
      <c r="U124" s="5">
        <f t="shared" si="10"/>
        <v>1.7569320714996406</v>
      </c>
      <c r="V124" s="5">
        <f>U124*(Index!$G$16/Index!$G$7)</f>
        <v>1.9878073751856311</v>
      </c>
      <c r="X124" s="7">
        <v>44.82</v>
      </c>
      <c r="Y124" s="20">
        <f t="shared" si="11"/>
        <v>44.82</v>
      </c>
    </row>
    <row r="125" spans="1:25">
      <c r="A125" s="2" t="s">
        <v>332</v>
      </c>
      <c r="B125" s="2" t="s">
        <v>33</v>
      </c>
      <c r="C125" s="2">
        <v>5</v>
      </c>
      <c r="D125" s="2" t="s">
        <v>45</v>
      </c>
      <c r="E125" s="2" t="s">
        <v>41</v>
      </c>
      <c r="F125" s="2" t="s">
        <v>22</v>
      </c>
      <c r="G125" s="16">
        <v>8.4132324629999999</v>
      </c>
      <c r="H125" s="16">
        <v>13.641177989999999</v>
      </c>
      <c r="I125" s="16">
        <f t="shared" si="6"/>
        <v>14.869717818846933</v>
      </c>
      <c r="J125" s="7">
        <v>1.6131401510000001</v>
      </c>
      <c r="K125" s="18">
        <v>0</v>
      </c>
      <c r="L125" s="15">
        <v>1.059430622</v>
      </c>
      <c r="M125" s="15">
        <v>0.996483326</v>
      </c>
      <c r="N125" s="7">
        <v>37.5586619231008</v>
      </c>
      <c r="O125" s="8">
        <f t="shared" si="7"/>
        <v>37.56</v>
      </c>
      <c r="P125" s="5">
        <f t="shared" si="8"/>
        <v>37.712652436985515</v>
      </c>
      <c r="Q125" s="5">
        <f t="shared" si="9"/>
        <v>38.297198549758789</v>
      </c>
      <c r="R125" s="10">
        <f>Q125*Index!$H$16</f>
        <v>52.404233835408121</v>
      </c>
      <c r="T125" s="7">
        <v>1.7713109327940617</v>
      </c>
      <c r="U125" s="5">
        <f t="shared" si="10"/>
        <v>1.7987662522523697</v>
      </c>
      <c r="V125" s="5">
        <f>U125*(Index!$G$16/Index!$G$7)</f>
        <v>2.0351389108688198</v>
      </c>
      <c r="X125" s="7">
        <v>54.44</v>
      </c>
      <c r="Y125" s="20">
        <f t="shared" si="11"/>
        <v>54.44</v>
      </c>
    </row>
    <row r="126" spans="1:25">
      <c r="A126" s="2" t="s">
        <v>333</v>
      </c>
      <c r="B126" s="2" t="s">
        <v>33</v>
      </c>
      <c r="C126" s="2">
        <v>5</v>
      </c>
      <c r="D126" s="2" t="s">
        <v>1434</v>
      </c>
      <c r="E126" s="2" t="s">
        <v>41</v>
      </c>
      <c r="F126" s="2" t="s">
        <v>22</v>
      </c>
      <c r="G126" s="16">
        <v>8.4132324629999999</v>
      </c>
      <c r="H126" s="16">
        <v>15.979281070000001</v>
      </c>
      <c r="I126" s="16">
        <f t="shared" si="6"/>
        <v>14.693596730741682</v>
      </c>
      <c r="J126" s="7">
        <v>1.617978087</v>
      </c>
      <c r="K126" s="18">
        <v>0</v>
      </c>
      <c r="L126" s="15">
        <v>1.0519122460000001</v>
      </c>
      <c r="M126" s="15">
        <v>0.90054265499999997</v>
      </c>
      <c r="N126" s="7">
        <v>37.386343305129436</v>
      </c>
      <c r="O126" s="8">
        <f t="shared" si="7"/>
        <v>37.39</v>
      </c>
      <c r="P126" s="5">
        <f t="shared" si="8"/>
        <v>37.539627312680466</v>
      </c>
      <c r="Q126" s="5">
        <f t="shared" si="9"/>
        <v>38.121491536027015</v>
      </c>
      <c r="R126" s="10">
        <f>Q126*Index!$H$16</f>
        <v>52.16380394019901</v>
      </c>
      <c r="T126" s="7">
        <v>1.6728201200062376</v>
      </c>
      <c r="U126" s="5">
        <f t="shared" si="10"/>
        <v>1.6987488318663344</v>
      </c>
      <c r="V126" s="5">
        <f>U126*(Index!$G$16/Index!$G$7)</f>
        <v>1.9219783800119252</v>
      </c>
      <c r="X126" s="7">
        <v>54.09</v>
      </c>
      <c r="Y126" s="20">
        <f t="shared" si="11"/>
        <v>54.09</v>
      </c>
    </row>
    <row r="127" spans="1:25">
      <c r="A127" s="2" t="s">
        <v>334</v>
      </c>
      <c r="B127" s="2" t="s">
        <v>33</v>
      </c>
      <c r="C127" s="2">
        <v>5</v>
      </c>
      <c r="D127" s="2" t="s">
        <v>1435</v>
      </c>
      <c r="E127" s="2" t="s">
        <v>41</v>
      </c>
      <c r="F127" s="2" t="s">
        <v>197</v>
      </c>
      <c r="G127" s="16">
        <v>8.4132324629999999</v>
      </c>
      <c r="H127" s="16">
        <v>27.793449280000001</v>
      </c>
      <c r="I127" s="16">
        <f t="shared" si="6"/>
        <v>30.6414422819919</v>
      </c>
      <c r="J127" s="7">
        <v>1.5585985149999999</v>
      </c>
      <c r="K127" s="18">
        <v>0</v>
      </c>
      <c r="L127" s="15">
        <v>1.096866782</v>
      </c>
      <c r="M127" s="15">
        <v>0.98340048099999999</v>
      </c>
      <c r="N127" s="7">
        <v>60.870558060667165</v>
      </c>
      <c r="O127" s="8">
        <f t="shared" si="7"/>
        <v>60.87</v>
      </c>
      <c r="P127" s="5">
        <f t="shared" si="8"/>
        <v>61.120127348715897</v>
      </c>
      <c r="Q127" s="5">
        <f t="shared" si="9"/>
        <v>62.067489322621</v>
      </c>
      <c r="R127" s="10">
        <f>Q127*Index!$H$16</f>
        <v>84.930473956555602</v>
      </c>
      <c r="T127" s="7">
        <v>3.1336040681163344</v>
      </c>
      <c r="U127" s="5">
        <f t="shared" si="10"/>
        <v>3.1821749311721379</v>
      </c>
      <c r="V127" s="5">
        <f>U127*(Index!$G$16/Index!$G$7)</f>
        <v>3.6003388519828143</v>
      </c>
      <c r="X127" s="7">
        <v>88.53</v>
      </c>
      <c r="Y127" s="20">
        <f t="shared" si="11"/>
        <v>88.53</v>
      </c>
    </row>
    <row r="128" spans="1:25">
      <c r="A128" s="2" t="s">
        <v>335</v>
      </c>
      <c r="B128" s="2" t="s">
        <v>33</v>
      </c>
      <c r="C128" s="2">
        <v>5</v>
      </c>
      <c r="D128" s="2" t="s">
        <v>1429</v>
      </c>
      <c r="E128" s="2" t="s">
        <v>41</v>
      </c>
      <c r="F128" s="2" t="s">
        <v>197</v>
      </c>
      <c r="G128" s="16">
        <v>8.4132324629999999</v>
      </c>
      <c r="H128" s="16">
        <v>20.755386040000001</v>
      </c>
      <c r="I128" s="16">
        <f t="shared" si="6"/>
        <v>17.297811112299769</v>
      </c>
      <c r="J128" s="7">
        <v>1.613319277</v>
      </c>
      <c r="K128" s="18">
        <v>0</v>
      </c>
      <c r="L128" s="15">
        <v>0.97955364599999994</v>
      </c>
      <c r="M128" s="15">
        <v>0.89986139099999995</v>
      </c>
      <c r="N128" s="7">
        <v>41.480122253349869</v>
      </c>
      <c r="O128" s="8">
        <f t="shared" si="7"/>
        <v>41.48</v>
      </c>
      <c r="P128" s="5">
        <f t="shared" si="8"/>
        <v>41.6501907545886</v>
      </c>
      <c r="Q128" s="5">
        <f t="shared" si="9"/>
        <v>42.29576871128473</v>
      </c>
      <c r="R128" s="10">
        <f>Q128*Index!$H$16</f>
        <v>57.875704691941849</v>
      </c>
      <c r="T128" s="7">
        <v>2.2312244628897266</v>
      </c>
      <c r="U128" s="5">
        <f t="shared" si="10"/>
        <v>2.2658084420645177</v>
      </c>
      <c r="V128" s="5">
        <f>U128*(Index!$G$16/Index!$G$7)</f>
        <v>2.5635542801887059</v>
      </c>
      <c r="X128" s="7">
        <v>59.4</v>
      </c>
      <c r="Y128" s="20">
        <f t="shared" si="11"/>
        <v>59.4</v>
      </c>
    </row>
    <row r="129" spans="1:25">
      <c r="A129" s="2" t="s">
        <v>336</v>
      </c>
      <c r="B129" s="2" t="s">
        <v>33</v>
      </c>
      <c r="C129" s="2">
        <v>5</v>
      </c>
      <c r="D129" s="2" t="s">
        <v>203</v>
      </c>
      <c r="E129" s="2" t="s">
        <v>41</v>
      </c>
      <c r="F129" s="2" t="s">
        <v>22</v>
      </c>
      <c r="G129" s="16">
        <v>8.4132324629999999</v>
      </c>
      <c r="H129" s="16">
        <v>16.341110629999999</v>
      </c>
      <c r="I129" s="16">
        <f t="shared" ref="I129:I191" si="12">(G129+H129)*L129*M129-G129</f>
        <v>14.401077751177905</v>
      </c>
      <c r="J129" s="7">
        <v>1.893073644</v>
      </c>
      <c r="K129" s="18">
        <v>1</v>
      </c>
      <c r="L129" s="15">
        <v>1.035402113</v>
      </c>
      <c r="M129" s="15">
        <v>0.89011657799999999</v>
      </c>
      <c r="N129" s="7">
        <v>43.189169356840146</v>
      </c>
      <c r="O129" s="8">
        <f t="shared" si="7"/>
        <v>43.19</v>
      </c>
      <c r="P129" s="5">
        <f t="shared" ref="P129:P191" si="13">N129*(1.0041)</f>
        <v>43.366244951203193</v>
      </c>
      <c r="Q129" s="5">
        <f t="shared" ref="Q129:Q191" si="14">P129*(1.0155)</f>
        <v>44.038421747946842</v>
      </c>
      <c r="R129" s="10">
        <f>Q129*Index!$H$16</f>
        <v>60.26027590564491</v>
      </c>
      <c r="T129" s="7">
        <v>2.0175649098182928</v>
      </c>
      <c r="U129" s="5">
        <f t="shared" ref="U129:U191" si="15">T129*(1.0155)</f>
        <v>2.0488371659204767</v>
      </c>
      <c r="V129" s="5">
        <f>U129*(Index!$G$16/Index!$G$7)</f>
        <v>2.3180711963979785</v>
      </c>
      <c r="X129" s="7">
        <v>62.58</v>
      </c>
      <c r="Y129" s="20">
        <f t="shared" si="11"/>
        <v>62.58</v>
      </c>
    </row>
    <row r="130" spans="1:25">
      <c r="A130" s="2" t="s">
        <v>337</v>
      </c>
      <c r="B130" s="2" t="s">
        <v>0</v>
      </c>
      <c r="C130" s="2">
        <v>15</v>
      </c>
      <c r="D130" s="2" t="s">
        <v>42</v>
      </c>
      <c r="E130" s="2" t="s">
        <v>34</v>
      </c>
      <c r="F130" s="2" t="s">
        <v>22</v>
      </c>
      <c r="G130" s="16">
        <v>17.004716590000001</v>
      </c>
      <c r="H130" s="16">
        <v>16.291582779999999</v>
      </c>
      <c r="I130" s="16">
        <f t="shared" si="12"/>
        <v>16.308320996174793</v>
      </c>
      <c r="J130" s="7">
        <v>1.261081374</v>
      </c>
      <c r="K130" s="18">
        <v>1</v>
      </c>
      <c r="L130" s="15">
        <v>1.0005027049999999</v>
      </c>
      <c r="M130" s="15">
        <v>1</v>
      </c>
      <c r="N130" s="7">
        <v>42.01045122</v>
      </c>
      <c r="O130" s="8">
        <f t="shared" ref="O130:O193" si="16">ROUND(J130*SUM(G130:H130)*L130*$M130,2)</f>
        <v>42.01</v>
      </c>
      <c r="P130" s="5">
        <f t="shared" si="13"/>
        <v>42.182694070002</v>
      </c>
      <c r="Q130" s="5">
        <f t="shared" si="14"/>
        <v>42.836525828087034</v>
      </c>
      <c r="R130" s="10">
        <f>Q130*Index!$H$16</f>
        <v>58.615653394984712</v>
      </c>
      <c r="T130" s="7">
        <v>3.5423566719999999</v>
      </c>
      <c r="U130" s="5">
        <f t="shared" si="15"/>
        <v>3.5972632004160001</v>
      </c>
      <c r="V130" s="5">
        <f>U130*(Index!$G$16/Index!$G$7)</f>
        <v>4.0699731288798748</v>
      </c>
      <c r="X130" s="7">
        <v>62.69</v>
      </c>
      <c r="Y130" s="20">
        <f t="shared" ref="Y130:Y193" si="17">ROUND((R130+V130) * IF(D130 = "Forensische en beveiligde zorg - niet klinische of ambulante zorg", 0.982799429, 1),2)</f>
        <v>62.69</v>
      </c>
    </row>
    <row r="131" spans="1:25">
      <c r="A131" s="2" t="s">
        <v>338</v>
      </c>
      <c r="B131" s="2" t="s">
        <v>0</v>
      </c>
      <c r="C131" s="2">
        <v>15</v>
      </c>
      <c r="D131" s="2" t="s">
        <v>43</v>
      </c>
      <c r="E131" s="2" t="s">
        <v>34</v>
      </c>
      <c r="F131" s="2" t="s">
        <v>22</v>
      </c>
      <c r="G131" s="16">
        <v>17.004716590000001</v>
      </c>
      <c r="H131" s="16">
        <v>25.54573766</v>
      </c>
      <c r="I131" s="16">
        <f t="shared" si="12"/>
        <v>26.436078214835533</v>
      </c>
      <c r="J131" s="7">
        <v>1.543853911</v>
      </c>
      <c r="K131" s="18">
        <v>0</v>
      </c>
      <c r="L131" s="15">
        <v>1.020924349</v>
      </c>
      <c r="M131" s="15">
        <v>1</v>
      </c>
      <c r="N131" s="7">
        <v>67.066240980000003</v>
      </c>
      <c r="O131" s="8">
        <f t="shared" si="16"/>
        <v>67.069999999999993</v>
      </c>
      <c r="P131" s="5">
        <f t="shared" si="13"/>
        <v>67.341212568018008</v>
      </c>
      <c r="Q131" s="5">
        <f t="shared" si="14"/>
        <v>68.385001362822294</v>
      </c>
      <c r="R131" s="10">
        <f>Q131*Index!$H$16</f>
        <v>93.575084809293813</v>
      </c>
      <c r="T131" s="7">
        <v>4.1291865750000003</v>
      </c>
      <c r="U131" s="5">
        <f t="shared" si="15"/>
        <v>4.1931889669125004</v>
      </c>
      <c r="V131" s="5">
        <f>U131*(Index!$G$16/Index!$G$7)</f>
        <v>4.7442084353671561</v>
      </c>
      <c r="X131" s="7">
        <v>98.32</v>
      </c>
      <c r="Y131" s="20">
        <f t="shared" si="17"/>
        <v>98.32</v>
      </c>
    </row>
    <row r="132" spans="1:25">
      <c r="A132" s="2" t="s">
        <v>339</v>
      </c>
      <c r="B132" s="2" t="s">
        <v>0</v>
      </c>
      <c r="C132" s="2">
        <v>15</v>
      </c>
      <c r="D132" s="2" t="s">
        <v>44</v>
      </c>
      <c r="E132" s="2" t="s">
        <v>34</v>
      </c>
      <c r="F132" s="2" t="s">
        <v>22</v>
      </c>
      <c r="G132" s="16">
        <v>17.004716590000001</v>
      </c>
      <c r="H132" s="16">
        <v>32.779565830000003</v>
      </c>
      <c r="I132" s="16">
        <f t="shared" si="12"/>
        <v>34.71610636102394</v>
      </c>
      <c r="J132" s="7">
        <v>1.643129633</v>
      </c>
      <c r="K132" s="18">
        <v>0</v>
      </c>
      <c r="L132" s="15">
        <v>1.0388986330000001</v>
      </c>
      <c r="M132" s="15">
        <v>1</v>
      </c>
      <c r="N132" s="7">
        <v>84.984016870000005</v>
      </c>
      <c r="O132" s="8">
        <f t="shared" si="16"/>
        <v>84.98</v>
      </c>
      <c r="P132" s="5">
        <f t="shared" si="13"/>
        <v>85.332451339167008</v>
      </c>
      <c r="Q132" s="5">
        <f t="shared" si="14"/>
        <v>86.655104334924104</v>
      </c>
      <c r="R132" s="10">
        <f>Q132*Index!$H$16</f>
        <v>118.57510529651137</v>
      </c>
      <c r="T132" s="7">
        <v>4.7732427130000001</v>
      </c>
      <c r="U132" s="5">
        <f t="shared" si="15"/>
        <v>4.8472279750515002</v>
      </c>
      <c r="V132" s="5">
        <f>U132*(Index!$G$16/Index!$G$7)</f>
        <v>5.4841935407264577</v>
      </c>
      <c r="X132" s="7">
        <v>124.06</v>
      </c>
      <c r="Y132" s="20">
        <f t="shared" si="17"/>
        <v>124.06</v>
      </c>
    </row>
    <row r="133" spans="1:25">
      <c r="A133" s="2" t="s">
        <v>340</v>
      </c>
      <c r="B133" s="2" t="s">
        <v>0</v>
      </c>
      <c r="C133" s="2">
        <v>15</v>
      </c>
      <c r="D133" s="2" t="s">
        <v>45</v>
      </c>
      <c r="E133" s="2" t="s">
        <v>34</v>
      </c>
      <c r="F133" s="2" t="s">
        <v>22</v>
      </c>
      <c r="G133" s="16">
        <v>17.004716590000001</v>
      </c>
      <c r="H133" s="16">
        <v>41.859191750000001</v>
      </c>
      <c r="I133" s="16">
        <f t="shared" si="12"/>
        <v>45.357510435997192</v>
      </c>
      <c r="J133" s="7">
        <v>1.7261119840000001</v>
      </c>
      <c r="K133" s="18">
        <v>0</v>
      </c>
      <c r="L133" s="15">
        <v>1.059430622</v>
      </c>
      <c r="M133" s="15">
        <v>1</v>
      </c>
      <c r="N133" s="7">
        <v>107.64418740000001</v>
      </c>
      <c r="O133" s="8">
        <f t="shared" si="16"/>
        <v>107.64</v>
      </c>
      <c r="P133" s="5">
        <f t="shared" si="13"/>
        <v>108.08552856834001</v>
      </c>
      <c r="Q133" s="5">
        <f t="shared" si="14"/>
        <v>109.76085426114929</v>
      </c>
      <c r="R133" s="10">
        <f>Q133*Index!$H$16</f>
        <v>150.19201640041754</v>
      </c>
      <c r="T133" s="7">
        <v>4.8385014719999999</v>
      </c>
      <c r="U133" s="5">
        <f t="shared" si="15"/>
        <v>4.9134982448160001</v>
      </c>
      <c r="V133" s="5">
        <f>U133*(Index!$G$16/Index!$G$7)</f>
        <v>5.5591722682084903</v>
      </c>
      <c r="X133" s="7">
        <v>155.75</v>
      </c>
      <c r="Y133" s="20">
        <f t="shared" si="17"/>
        <v>155.75</v>
      </c>
    </row>
    <row r="134" spans="1:25">
      <c r="A134" s="2" t="s">
        <v>341</v>
      </c>
      <c r="B134" s="2" t="s">
        <v>0</v>
      </c>
      <c r="C134" s="2">
        <v>15</v>
      </c>
      <c r="D134" s="2" t="s">
        <v>1434</v>
      </c>
      <c r="E134" s="2" t="s">
        <v>34</v>
      </c>
      <c r="F134" s="2" t="s">
        <v>22</v>
      </c>
      <c r="G134" s="16">
        <v>17.004716590000001</v>
      </c>
      <c r="H134" s="16">
        <v>50.094389280000001</v>
      </c>
      <c r="I134" s="16">
        <f t="shared" si="12"/>
        <v>53.577654570303494</v>
      </c>
      <c r="J134" s="7">
        <v>1.7294778980000001</v>
      </c>
      <c r="K134" s="18">
        <v>0</v>
      </c>
      <c r="L134" s="15">
        <v>1.0519122460000001</v>
      </c>
      <c r="M134" s="15">
        <v>1</v>
      </c>
      <c r="N134" s="7">
        <v>122.0706509</v>
      </c>
      <c r="O134" s="8">
        <f t="shared" si="16"/>
        <v>122.07</v>
      </c>
      <c r="P134" s="5">
        <f t="shared" si="13"/>
        <v>122.57114056869</v>
      </c>
      <c r="Q134" s="5">
        <f t="shared" si="14"/>
        <v>124.47099324750471</v>
      </c>
      <c r="R134" s="10">
        <f>Q134*Index!$H$16</f>
        <v>170.32073579462445</v>
      </c>
      <c r="T134" s="7">
        <v>5.7438064219999996</v>
      </c>
      <c r="U134" s="5">
        <f t="shared" si="15"/>
        <v>5.8328354215409997</v>
      </c>
      <c r="V134" s="5">
        <f>U134*(Index!$G$16/Index!$G$7)</f>
        <v>6.5993179003708349</v>
      </c>
      <c r="X134" s="7">
        <v>176.92</v>
      </c>
      <c r="Y134" s="20">
        <f t="shared" si="17"/>
        <v>176.92</v>
      </c>
    </row>
    <row r="135" spans="1:25">
      <c r="A135" s="2" t="s">
        <v>342</v>
      </c>
      <c r="B135" s="2" t="s">
        <v>0</v>
      </c>
      <c r="C135" s="2">
        <v>15</v>
      </c>
      <c r="D135" s="2" t="s">
        <v>1435</v>
      </c>
      <c r="E135" s="2" t="s">
        <v>34</v>
      </c>
      <c r="F135" s="2" t="s">
        <v>197</v>
      </c>
      <c r="G135" s="16">
        <v>17.004716590000001</v>
      </c>
      <c r="H135" s="16">
        <v>80.680848830000002</v>
      </c>
      <c r="I135" s="16">
        <f t="shared" si="12"/>
        <v>90.143335200085886</v>
      </c>
      <c r="J135" s="7">
        <v>1.73496104</v>
      </c>
      <c r="K135" s="18">
        <v>0</v>
      </c>
      <c r="L135" s="15">
        <v>1.096866782</v>
      </c>
      <c r="M135" s="15">
        <v>1</v>
      </c>
      <c r="N135" s="7">
        <v>185.8976954</v>
      </c>
      <c r="O135" s="8">
        <f t="shared" si="16"/>
        <v>185.9</v>
      </c>
      <c r="P135" s="5">
        <f t="shared" si="13"/>
        <v>186.65987595114001</v>
      </c>
      <c r="Q135" s="5">
        <f t="shared" si="14"/>
        <v>189.55310402838271</v>
      </c>
      <c r="R135" s="10">
        <f>Q135*Index!$H$16</f>
        <v>259.37628766304039</v>
      </c>
      <c r="T135" s="7">
        <v>8.6180133310000002</v>
      </c>
      <c r="U135" s="5">
        <f t="shared" si="15"/>
        <v>8.7515925376305006</v>
      </c>
      <c r="V135" s="5">
        <f>U135*(Index!$G$16/Index!$G$7)</f>
        <v>9.9016236729474496</v>
      </c>
      <c r="X135" s="7">
        <v>269.27999999999997</v>
      </c>
      <c r="Y135" s="20">
        <f t="shared" si="17"/>
        <v>269.27999999999997</v>
      </c>
    </row>
    <row r="136" spans="1:25">
      <c r="A136" s="2" t="s">
        <v>343</v>
      </c>
      <c r="B136" s="2" t="s">
        <v>0</v>
      </c>
      <c r="C136" s="2">
        <v>15</v>
      </c>
      <c r="D136" s="2" t="s">
        <v>1429</v>
      </c>
      <c r="E136" s="2" t="s">
        <v>34</v>
      </c>
      <c r="F136" s="2" t="s">
        <v>197</v>
      </c>
      <c r="G136" s="16">
        <v>17.004716590000001</v>
      </c>
      <c r="H136" s="16">
        <v>60.178700149999997</v>
      </c>
      <c r="I136" s="16">
        <f t="shared" si="12"/>
        <v>58.60058068840442</v>
      </c>
      <c r="J136" s="7">
        <v>1.7596624830000001</v>
      </c>
      <c r="K136" s="18">
        <v>0</v>
      </c>
      <c r="L136" s="15">
        <v>0.97955364599999994</v>
      </c>
      <c r="M136" s="15">
        <v>1</v>
      </c>
      <c r="N136" s="7">
        <v>133.03980519999999</v>
      </c>
      <c r="O136" s="8">
        <f t="shared" si="16"/>
        <v>133.04</v>
      </c>
      <c r="P136" s="5">
        <f t="shared" si="13"/>
        <v>133.58526840131998</v>
      </c>
      <c r="Q136" s="5">
        <f t="shared" si="14"/>
        <v>135.65584006154046</v>
      </c>
      <c r="R136" s="10">
        <f>Q136*Index!$H$16</f>
        <v>185.62559750910202</v>
      </c>
      <c r="T136" s="7">
        <v>6.6514413990000003</v>
      </c>
      <c r="U136" s="5">
        <f t="shared" si="15"/>
        <v>6.7545387406845006</v>
      </c>
      <c r="V136" s="5">
        <f>U136*(Index!$G$16/Index!$G$7)</f>
        <v>7.6421406054983398</v>
      </c>
      <c r="X136" s="7">
        <v>189.94</v>
      </c>
      <c r="Y136" s="20">
        <f t="shared" si="17"/>
        <v>189.94</v>
      </c>
    </row>
    <row r="137" spans="1:25">
      <c r="A137" s="2" t="s">
        <v>344</v>
      </c>
      <c r="B137" s="2" t="s">
        <v>0</v>
      </c>
      <c r="C137" s="2">
        <v>15</v>
      </c>
      <c r="D137" s="2" t="s">
        <v>203</v>
      </c>
      <c r="E137" s="2" t="s">
        <v>34</v>
      </c>
      <c r="F137" s="2" t="s">
        <v>22</v>
      </c>
      <c r="G137" s="16">
        <v>17.004716590000001</v>
      </c>
      <c r="H137" s="16">
        <v>45.504550969999997</v>
      </c>
      <c r="I137" s="16">
        <f t="shared" si="12"/>
        <v>47.717511123706345</v>
      </c>
      <c r="J137" s="7">
        <v>1.892692501</v>
      </c>
      <c r="K137" s="18">
        <v>1</v>
      </c>
      <c r="L137" s="15">
        <v>1.035402113</v>
      </c>
      <c r="M137" s="15">
        <v>1</v>
      </c>
      <c r="N137" s="7">
        <v>122.499275</v>
      </c>
      <c r="O137" s="8">
        <f t="shared" si="16"/>
        <v>122.5</v>
      </c>
      <c r="P137" s="5">
        <f t="shared" si="13"/>
        <v>123.0015220275</v>
      </c>
      <c r="Q137" s="5">
        <f t="shared" si="14"/>
        <v>124.90804561892627</v>
      </c>
      <c r="R137" s="10">
        <f>Q137*Index!$H$16</f>
        <v>170.91877939931626</v>
      </c>
      <c r="T137" s="7">
        <v>5.8162828639999997</v>
      </c>
      <c r="U137" s="5">
        <f t="shared" si="15"/>
        <v>5.9064352483920004</v>
      </c>
      <c r="V137" s="5">
        <f>U137*(Index!$G$16/Index!$G$7)</f>
        <v>6.6825893489373849</v>
      </c>
      <c r="X137" s="7">
        <v>177.6</v>
      </c>
      <c r="Y137" s="20">
        <f t="shared" si="17"/>
        <v>177.6</v>
      </c>
    </row>
    <row r="138" spans="1:25">
      <c r="A138" s="2" t="s">
        <v>345</v>
      </c>
      <c r="B138" s="2" t="s">
        <v>0</v>
      </c>
      <c r="C138" s="2">
        <v>15</v>
      </c>
      <c r="D138" s="2" t="s">
        <v>42</v>
      </c>
      <c r="E138" s="2" t="s">
        <v>35</v>
      </c>
      <c r="F138" s="2" t="s">
        <v>22</v>
      </c>
      <c r="G138" s="16">
        <v>17.004716590000001</v>
      </c>
      <c r="H138" s="16">
        <v>16.629990549999999</v>
      </c>
      <c r="I138" s="16">
        <f t="shared" si="12"/>
        <v>16.646898885452813</v>
      </c>
      <c r="J138" s="7">
        <v>2.483560797</v>
      </c>
      <c r="K138" s="18">
        <v>0</v>
      </c>
      <c r="L138" s="15">
        <v>1.0005027049999999</v>
      </c>
      <c r="M138" s="15">
        <v>1</v>
      </c>
      <c r="N138" s="7">
        <v>83.575832939999998</v>
      </c>
      <c r="O138" s="8">
        <f t="shared" si="16"/>
        <v>83.58</v>
      </c>
      <c r="P138" s="5">
        <f t="shared" si="13"/>
        <v>83.918493855053995</v>
      </c>
      <c r="Q138" s="5">
        <f t="shared" si="14"/>
        <v>85.219230509807332</v>
      </c>
      <c r="R138" s="10">
        <f>Q138*Index!$H$16</f>
        <v>116.61031751727482</v>
      </c>
      <c r="T138" s="7">
        <v>4.0838421460000003</v>
      </c>
      <c r="U138" s="5">
        <f t="shared" si="15"/>
        <v>4.1471416992630008</v>
      </c>
      <c r="V138" s="5">
        <f>U138*(Index!$G$16/Index!$G$7)</f>
        <v>4.6921101785673391</v>
      </c>
      <c r="X138" s="7">
        <v>121.3</v>
      </c>
      <c r="Y138" s="20">
        <f t="shared" si="17"/>
        <v>121.3</v>
      </c>
    </row>
    <row r="139" spans="1:25">
      <c r="A139" s="2" t="s">
        <v>346</v>
      </c>
      <c r="B139" s="2" t="s">
        <v>0</v>
      </c>
      <c r="C139" s="2">
        <v>15</v>
      </c>
      <c r="D139" s="2" t="s">
        <v>43</v>
      </c>
      <c r="E139" s="2" t="s">
        <v>35</v>
      </c>
      <c r="F139" s="2" t="s">
        <v>22</v>
      </c>
      <c r="G139" s="16">
        <v>17.004716590000001</v>
      </c>
      <c r="H139" s="16">
        <v>26.39338163</v>
      </c>
      <c r="I139" s="16">
        <f t="shared" si="12"/>
        <v>27.301458583091559</v>
      </c>
      <c r="J139" s="7">
        <v>2.8455207680000001</v>
      </c>
      <c r="K139" s="18">
        <v>0</v>
      </c>
      <c r="L139" s="15">
        <v>1.020924349</v>
      </c>
      <c r="M139" s="15">
        <v>1</v>
      </c>
      <c r="N139" s="7">
        <v>126.0741417</v>
      </c>
      <c r="O139" s="8">
        <f t="shared" si="16"/>
        <v>126.07</v>
      </c>
      <c r="P139" s="5">
        <f t="shared" si="13"/>
        <v>126.59104568097</v>
      </c>
      <c r="Q139" s="5">
        <f t="shared" si="14"/>
        <v>128.55320688902503</v>
      </c>
      <c r="R139" s="10">
        <f>Q139*Index!$H$16</f>
        <v>175.90666077966941</v>
      </c>
      <c r="T139" s="7">
        <v>4.9108054809999997</v>
      </c>
      <c r="U139" s="5">
        <f t="shared" si="15"/>
        <v>4.9869229659555003</v>
      </c>
      <c r="V139" s="5">
        <f>U139*(Index!$G$16/Index!$G$7)</f>
        <v>5.6422456007349249</v>
      </c>
      <c r="X139" s="7">
        <v>181.55</v>
      </c>
      <c r="Y139" s="20">
        <f t="shared" si="17"/>
        <v>181.55</v>
      </c>
    </row>
    <row r="140" spans="1:25">
      <c r="A140" s="2" t="s">
        <v>347</v>
      </c>
      <c r="B140" s="2" t="s">
        <v>0</v>
      </c>
      <c r="C140" s="2">
        <v>15</v>
      </c>
      <c r="D140" s="2" t="s">
        <v>44</v>
      </c>
      <c r="E140" s="2" t="s">
        <v>35</v>
      </c>
      <c r="F140" s="2" t="s">
        <v>22</v>
      </c>
      <c r="G140" s="16">
        <v>17.004716590000001</v>
      </c>
      <c r="H140" s="16">
        <v>35.222384380000001</v>
      </c>
      <c r="I140" s="16">
        <f t="shared" si="12"/>
        <v>37.253947213285976</v>
      </c>
      <c r="J140" s="7">
        <v>2.8938253390000002</v>
      </c>
      <c r="K140" s="18">
        <v>0</v>
      </c>
      <c r="L140" s="15">
        <v>1.0388986330000001</v>
      </c>
      <c r="M140" s="15">
        <v>1</v>
      </c>
      <c r="N140" s="7">
        <v>157.01509630000001</v>
      </c>
      <c r="O140" s="8">
        <f t="shared" si="16"/>
        <v>157.02000000000001</v>
      </c>
      <c r="P140" s="5">
        <f t="shared" si="13"/>
        <v>157.65885819483</v>
      </c>
      <c r="Q140" s="5">
        <f t="shared" si="14"/>
        <v>160.10257049684989</v>
      </c>
      <c r="R140" s="10">
        <f>Q140*Index!$H$16</f>
        <v>219.07744847356932</v>
      </c>
      <c r="T140" s="7">
        <v>6.3353567030000004</v>
      </c>
      <c r="U140" s="5">
        <f t="shared" si="15"/>
        <v>6.4335547318965007</v>
      </c>
      <c r="V140" s="5">
        <f>U140*(Index!$G$16/Index!$G$7)</f>
        <v>7.2789766617490406</v>
      </c>
      <c r="X140" s="7">
        <v>226.36</v>
      </c>
      <c r="Y140" s="20">
        <f t="shared" si="17"/>
        <v>226.36</v>
      </c>
    </row>
    <row r="141" spans="1:25">
      <c r="A141" s="2" t="s">
        <v>348</v>
      </c>
      <c r="B141" s="2" t="s">
        <v>0</v>
      </c>
      <c r="C141" s="2">
        <v>15</v>
      </c>
      <c r="D141" s="2" t="s">
        <v>45</v>
      </c>
      <c r="E141" s="2" t="s">
        <v>35</v>
      </c>
      <c r="F141" s="2" t="s">
        <v>22</v>
      </c>
      <c r="G141" s="16">
        <v>17.004716590000001</v>
      </c>
      <c r="H141" s="16">
        <v>45.937849020000002</v>
      </c>
      <c r="I141" s="16">
        <f t="shared" si="12"/>
        <v>49.678564844478117</v>
      </c>
      <c r="J141" s="7">
        <v>2.8295098699999999</v>
      </c>
      <c r="K141" s="18">
        <v>0</v>
      </c>
      <c r="L141" s="15">
        <v>1.059430622</v>
      </c>
      <c r="M141" s="15">
        <v>1</v>
      </c>
      <c r="N141" s="7">
        <v>188.681003</v>
      </c>
      <c r="O141" s="8">
        <f t="shared" si="16"/>
        <v>188.68</v>
      </c>
      <c r="P141" s="5">
        <f t="shared" si="13"/>
        <v>189.45459511230001</v>
      </c>
      <c r="Q141" s="5">
        <f t="shared" si="14"/>
        <v>192.39114133654067</v>
      </c>
      <c r="R141" s="10">
        <f>Q141*Index!$H$16</f>
        <v>263.25973544413819</v>
      </c>
      <c r="T141" s="7">
        <v>5.6979058340000002</v>
      </c>
      <c r="U141" s="5">
        <f t="shared" si="15"/>
        <v>5.7862233744270002</v>
      </c>
      <c r="V141" s="5">
        <f>U141*(Index!$G$16/Index!$G$7)</f>
        <v>6.5465806474464108</v>
      </c>
      <c r="X141" s="7">
        <v>269.81</v>
      </c>
      <c r="Y141" s="20">
        <f t="shared" si="17"/>
        <v>269.81</v>
      </c>
    </row>
    <row r="142" spans="1:25">
      <c r="A142" s="2" t="s">
        <v>349</v>
      </c>
      <c r="B142" s="2" t="s">
        <v>0</v>
      </c>
      <c r="C142" s="2">
        <v>15</v>
      </c>
      <c r="D142" s="2" t="s">
        <v>1434</v>
      </c>
      <c r="E142" s="2" t="s">
        <v>35</v>
      </c>
      <c r="F142" s="2" t="s">
        <v>22</v>
      </c>
      <c r="G142" s="16">
        <v>17.004716590000001</v>
      </c>
      <c r="H142" s="16">
        <v>56.744094830000002</v>
      </c>
      <c r="I142" s="16">
        <f t="shared" si="12"/>
        <v>60.572561270642666</v>
      </c>
      <c r="J142" s="7">
        <v>2.8900842249999998</v>
      </c>
      <c r="K142" s="18">
        <v>0</v>
      </c>
      <c r="L142" s="15">
        <v>1.0519122460000001</v>
      </c>
      <c r="M142" s="15">
        <v>1</v>
      </c>
      <c r="N142" s="7">
        <v>224.20486690000001</v>
      </c>
      <c r="O142" s="8">
        <f t="shared" si="16"/>
        <v>224.2</v>
      </c>
      <c r="P142" s="5">
        <f t="shared" si="13"/>
        <v>225.12410685429001</v>
      </c>
      <c r="Q142" s="5">
        <f t="shared" si="14"/>
        <v>228.61353051053152</v>
      </c>
      <c r="R142" s="10">
        <f>Q142*Index!$H$16</f>
        <v>312.82488966513608</v>
      </c>
      <c r="T142" s="7">
        <v>6.2197910040000002</v>
      </c>
      <c r="U142" s="5">
        <f t="shared" si="15"/>
        <v>6.3161977645620002</v>
      </c>
      <c r="V142" s="5">
        <f>U142*(Index!$G$16/Index!$G$7)</f>
        <v>7.14619802506685</v>
      </c>
      <c r="X142" s="7">
        <v>319.97000000000003</v>
      </c>
      <c r="Y142" s="20">
        <f t="shared" si="17"/>
        <v>319.97000000000003</v>
      </c>
    </row>
    <row r="143" spans="1:25">
      <c r="A143" s="2" t="s">
        <v>350</v>
      </c>
      <c r="B143" s="2" t="s">
        <v>0</v>
      </c>
      <c r="C143" s="2">
        <v>15</v>
      </c>
      <c r="D143" s="2" t="s">
        <v>1435</v>
      </c>
      <c r="E143" s="2" t="s">
        <v>35</v>
      </c>
      <c r="F143" s="2" t="s">
        <v>197</v>
      </c>
      <c r="G143" s="16">
        <v>17.004716590000001</v>
      </c>
      <c r="H143" s="16">
        <v>82.148860859999999</v>
      </c>
      <c r="I143" s="16">
        <f t="shared" si="12"/>
        <v>91.753548831369258</v>
      </c>
      <c r="J143" s="7">
        <v>3.2655199760000002</v>
      </c>
      <c r="K143" s="18">
        <v>0</v>
      </c>
      <c r="L143" s="15">
        <v>1.096866782</v>
      </c>
      <c r="M143" s="15">
        <v>1</v>
      </c>
      <c r="N143" s="7">
        <v>355.15228830000001</v>
      </c>
      <c r="O143" s="8">
        <f t="shared" si="16"/>
        <v>355.15</v>
      </c>
      <c r="P143" s="5">
        <f t="shared" si="13"/>
        <v>356.60841268203001</v>
      </c>
      <c r="Q143" s="5">
        <f t="shared" si="14"/>
        <v>362.13584307860151</v>
      </c>
      <c r="R143" s="10">
        <f>Q143*Index!$H$16</f>
        <v>495.53106022145903</v>
      </c>
      <c r="T143" s="7">
        <v>9.2090439239999995</v>
      </c>
      <c r="U143" s="5">
        <f t="shared" si="15"/>
        <v>9.3517841048220003</v>
      </c>
      <c r="V143" s="5">
        <f>U143*(Index!$G$16/Index!$G$7)</f>
        <v>10.580685341375608</v>
      </c>
      <c r="X143" s="7">
        <v>506.11</v>
      </c>
      <c r="Y143" s="20">
        <f t="shared" si="17"/>
        <v>506.11</v>
      </c>
    </row>
    <row r="144" spans="1:25">
      <c r="A144" s="2" t="s">
        <v>351</v>
      </c>
      <c r="B144" s="2" t="s">
        <v>0</v>
      </c>
      <c r="C144" s="2">
        <v>15</v>
      </c>
      <c r="D144" s="2" t="s">
        <v>1429</v>
      </c>
      <c r="E144" s="2" t="s">
        <v>35</v>
      </c>
      <c r="F144" s="2" t="s">
        <v>197</v>
      </c>
      <c r="G144" s="16">
        <v>17.004716590000001</v>
      </c>
      <c r="H144" s="16">
        <v>61.181775940000001</v>
      </c>
      <c r="I144" s="16">
        <f t="shared" si="12"/>
        <v>59.58314723571327</v>
      </c>
      <c r="J144" s="7">
        <v>3.3971029829999999</v>
      </c>
      <c r="K144" s="18">
        <v>0</v>
      </c>
      <c r="L144" s="15">
        <v>0.97955364599999994</v>
      </c>
      <c r="M144" s="15">
        <v>1</v>
      </c>
      <c r="N144" s="7">
        <v>260.17686070000002</v>
      </c>
      <c r="O144" s="8">
        <f t="shared" si="16"/>
        <v>260.18</v>
      </c>
      <c r="P144" s="5">
        <f t="shared" si="13"/>
        <v>261.24358582887004</v>
      </c>
      <c r="Q144" s="5">
        <f t="shared" si="14"/>
        <v>265.29286140921755</v>
      </c>
      <c r="R144" s="10">
        <f>Q144*Index!$H$16</f>
        <v>363.01530322354921</v>
      </c>
      <c r="T144" s="7">
        <v>7.5124991039999998</v>
      </c>
      <c r="U144" s="5">
        <f t="shared" si="15"/>
        <v>7.6289428401119999</v>
      </c>
      <c r="V144" s="5">
        <f>U144*(Index!$G$16/Index!$G$7)</f>
        <v>8.6314485849758427</v>
      </c>
      <c r="X144" s="7">
        <v>365.25</v>
      </c>
      <c r="Y144" s="20">
        <f t="shared" si="17"/>
        <v>365.25</v>
      </c>
    </row>
    <row r="145" spans="1:25">
      <c r="A145" s="2" t="s">
        <v>352</v>
      </c>
      <c r="B145" s="2" t="s">
        <v>0</v>
      </c>
      <c r="C145" s="2">
        <v>15</v>
      </c>
      <c r="D145" s="2" t="s">
        <v>203</v>
      </c>
      <c r="E145" s="2" t="s">
        <v>35</v>
      </c>
      <c r="F145" s="2" t="s">
        <v>22</v>
      </c>
      <c r="G145" s="16">
        <v>17.004716590000001</v>
      </c>
      <c r="H145" s="16">
        <v>44.063065459999997</v>
      </c>
      <c r="I145" s="16">
        <f t="shared" si="12"/>
        <v>46.224993980793464</v>
      </c>
      <c r="J145" s="7">
        <v>3.1795770999999999</v>
      </c>
      <c r="K145" s="18">
        <v>1</v>
      </c>
      <c r="L145" s="15">
        <v>1.035402113</v>
      </c>
      <c r="M145" s="15">
        <v>1</v>
      </c>
      <c r="N145" s="7">
        <v>201.0437397</v>
      </c>
      <c r="O145" s="8">
        <f t="shared" si="16"/>
        <v>201.04</v>
      </c>
      <c r="P145" s="5">
        <f t="shared" si="13"/>
        <v>201.86801903277001</v>
      </c>
      <c r="Q145" s="5">
        <f t="shared" si="14"/>
        <v>204.99697332777797</v>
      </c>
      <c r="R145" s="10">
        <f>Q145*Index!$H$16</f>
        <v>280.5090119545431</v>
      </c>
      <c r="T145" s="7">
        <v>5.5582456049999998</v>
      </c>
      <c r="U145" s="5">
        <f t="shared" si="15"/>
        <v>5.6443984118774999</v>
      </c>
      <c r="V145" s="5">
        <f>U145*(Index!$G$16/Index!$G$7)</f>
        <v>6.3861187200250011</v>
      </c>
      <c r="X145" s="7">
        <v>286.89999999999998</v>
      </c>
      <c r="Y145" s="20">
        <f t="shared" si="17"/>
        <v>286.89999999999998</v>
      </c>
    </row>
    <row r="146" spans="1:25">
      <c r="A146" s="2" t="s">
        <v>353</v>
      </c>
      <c r="B146" s="2" t="s">
        <v>0</v>
      </c>
      <c r="C146" s="2">
        <v>15</v>
      </c>
      <c r="D146" s="2" t="s">
        <v>42</v>
      </c>
      <c r="E146" s="2" t="s">
        <v>36</v>
      </c>
      <c r="F146" s="2" t="s">
        <v>22</v>
      </c>
      <c r="G146" s="16">
        <v>17.004716590000001</v>
      </c>
      <c r="H146" s="16">
        <v>15.95401588</v>
      </c>
      <c r="I146" s="16">
        <f t="shared" si="12"/>
        <v>15.970584399606331</v>
      </c>
      <c r="J146" s="7">
        <v>1.9388135200000001</v>
      </c>
      <c r="K146" s="18">
        <v>0</v>
      </c>
      <c r="L146" s="15">
        <v>1.0005027049999999</v>
      </c>
      <c r="M146" s="15">
        <v>1</v>
      </c>
      <c r="N146" s="7">
        <v>63.93295938</v>
      </c>
      <c r="O146" s="8">
        <f t="shared" si="16"/>
        <v>63.93</v>
      </c>
      <c r="P146" s="5">
        <f t="shared" si="13"/>
        <v>64.195084513457999</v>
      </c>
      <c r="Q146" s="5">
        <f t="shared" si="14"/>
        <v>65.190108323416609</v>
      </c>
      <c r="R146" s="10">
        <f>Q146*Index!$H$16</f>
        <v>89.203331045148374</v>
      </c>
      <c r="T146" s="7">
        <v>3.3839456710000002</v>
      </c>
      <c r="U146" s="5">
        <f t="shared" si="15"/>
        <v>3.4363968289005005</v>
      </c>
      <c r="V146" s="5">
        <f>U146*(Index!$G$16/Index!$G$7)</f>
        <v>3.8879675949693242</v>
      </c>
      <c r="X146" s="7">
        <v>93.09</v>
      </c>
      <c r="Y146" s="20">
        <f t="shared" si="17"/>
        <v>93.09</v>
      </c>
    </row>
    <row r="147" spans="1:25">
      <c r="A147" s="2" t="s">
        <v>354</v>
      </c>
      <c r="B147" s="2" t="s">
        <v>0</v>
      </c>
      <c r="C147" s="2">
        <v>15</v>
      </c>
      <c r="D147" s="2" t="s">
        <v>43</v>
      </c>
      <c r="E147" s="2" t="s">
        <v>36</v>
      </c>
      <c r="F147" s="2" t="s">
        <v>22</v>
      </c>
      <c r="G147" s="16">
        <v>17.004716590000001</v>
      </c>
      <c r="H147" s="16">
        <v>24.819016619999999</v>
      </c>
      <c r="I147" s="16">
        <f t="shared" si="12"/>
        <v>25.69415101016893</v>
      </c>
      <c r="J147" s="7">
        <v>2.2154964810000002</v>
      </c>
      <c r="K147" s="18">
        <v>0</v>
      </c>
      <c r="L147" s="15">
        <v>1.020924349</v>
      </c>
      <c r="M147" s="15">
        <v>1</v>
      </c>
      <c r="N147" s="7">
        <v>94.59919094</v>
      </c>
      <c r="O147" s="8">
        <f t="shared" si="16"/>
        <v>94.6</v>
      </c>
      <c r="P147" s="5">
        <f t="shared" si="13"/>
        <v>94.987047622853993</v>
      </c>
      <c r="Q147" s="5">
        <f t="shared" si="14"/>
        <v>96.459346861008243</v>
      </c>
      <c r="R147" s="10">
        <f>Q147*Index!$H$16</f>
        <v>131.99080768133246</v>
      </c>
      <c r="T147" s="7">
        <v>3.9261975009999999</v>
      </c>
      <c r="U147" s="5">
        <f t="shared" si="15"/>
        <v>3.9870535622655003</v>
      </c>
      <c r="V147" s="5">
        <f>U147*(Index!$G$16/Index!$G$7)</f>
        <v>4.5109851455820076</v>
      </c>
      <c r="X147" s="7">
        <v>136.5</v>
      </c>
      <c r="Y147" s="20">
        <f t="shared" si="17"/>
        <v>136.5</v>
      </c>
    </row>
    <row r="148" spans="1:25">
      <c r="A148" s="2" t="s">
        <v>355</v>
      </c>
      <c r="B148" s="2" t="s">
        <v>0</v>
      </c>
      <c r="C148" s="2">
        <v>15</v>
      </c>
      <c r="D148" s="2" t="s">
        <v>44</v>
      </c>
      <c r="E148" s="2" t="s">
        <v>36</v>
      </c>
      <c r="F148" s="2" t="s">
        <v>22</v>
      </c>
      <c r="G148" s="16">
        <v>17.004716590000001</v>
      </c>
      <c r="H148" s="16">
        <v>31.071111009999999</v>
      </c>
      <c r="I148" s="16">
        <f t="shared" si="12"/>
        <v>32.941194983983671</v>
      </c>
      <c r="J148" s="7">
        <v>2.2527385089999998</v>
      </c>
      <c r="K148" s="18">
        <v>0</v>
      </c>
      <c r="L148" s="15">
        <v>1.0388986330000001</v>
      </c>
      <c r="M148" s="15">
        <v>1</v>
      </c>
      <c r="N148" s="7">
        <v>112.51507839999999</v>
      </c>
      <c r="O148" s="8">
        <f t="shared" si="16"/>
        <v>112.52</v>
      </c>
      <c r="P148" s="5">
        <f t="shared" si="13"/>
        <v>112.97639022144</v>
      </c>
      <c r="Q148" s="5">
        <f t="shared" si="14"/>
        <v>114.72752426987233</v>
      </c>
      <c r="R148" s="10">
        <f>Q148*Index!$H$16</f>
        <v>156.98819331091039</v>
      </c>
      <c r="T148" s="7">
        <v>4.259029527</v>
      </c>
      <c r="U148" s="5">
        <f t="shared" si="15"/>
        <v>4.3250444846685001</v>
      </c>
      <c r="V148" s="5">
        <f>U148*(Index!$G$16/Index!$G$7)</f>
        <v>4.8933908510712394</v>
      </c>
      <c r="X148" s="7">
        <v>161.88</v>
      </c>
      <c r="Y148" s="20">
        <f t="shared" si="17"/>
        <v>161.88</v>
      </c>
    </row>
    <row r="149" spans="1:25">
      <c r="A149" s="2" t="s">
        <v>356</v>
      </c>
      <c r="B149" s="2" t="s">
        <v>0</v>
      </c>
      <c r="C149" s="2">
        <v>15</v>
      </c>
      <c r="D149" s="2" t="s">
        <v>45</v>
      </c>
      <c r="E149" s="2" t="s">
        <v>36</v>
      </c>
      <c r="F149" s="2" t="s">
        <v>22</v>
      </c>
      <c r="G149" s="16">
        <v>17.004716590000001</v>
      </c>
      <c r="H149" s="16">
        <v>39.17936942</v>
      </c>
      <c r="I149" s="16">
        <f t="shared" si="12"/>
        <v>42.518424598075804</v>
      </c>
      <c r="J149" s="7">
        <v>2.2702296660000001</v>
      </c>
      <c r="K149" s="18">
        <v>0</v>
      </c>
      <c r="L149" s="15">
        <v>1.059430622</v>
      </c>
      <c r="M149" s="15">
        <v>1</v>
      </c>
      <c r="N149" s="7">
        <v>135.13120090000001</v>
      </c>
      <c r="O149" s="8">
        <f t="shared" si="16"/>
        <v>135.13</v>
      </c>
      <c r="P149" s="5">
        <f t="shared" si="13"/>
        <v>135.68523882369001</v>
      </c>
      <c r="Q149" s="5">
        <f t="shared" si="14"/>
        <v>137.78836002545722</v>
      </c>
      <c r="R149" s="10">
        <f>Q149*Index!$H$16</f>
        <v>188.54364580191833</v>
      </c>
      <c r="T149" s="7">
        <v>4.1730820939999997</v>
      </c>
      <c r="U149" s="5">
        <f t="shared" si="15"/>
        <v>4.2377648664569998</v>
      </c>
      <c r="V149" s="5">
        <f>U149*(Index!$G$16/Index!$G$7)</f>
        <v>4.7946419742087896</v>
      </c>
      <c r="X149" s="7">
        <v>193.34</v>
      </c>
      <c r="Y149" s="20">
        <f t="shared" si="17"/>
        <v>193.34</v>
      </c>
    </row>
    <row r="150" spans="1:25">
      <c r="A150" s="2" t="s">
        <v>357</v>
      </c>
      <c r="B150" s="2" t="s">
        <v>0</v>
      </c>
      <c r="C150" s="2">
        <v>15</v>
      </c>
      <c r="D150" s="2" t="s">
        <v>1434</v>
      </c>
      <c r="E150" s="2" t="s">
        <v>36</v>
      </c>
      <c r="F150" s="2" t="s">
        <v>22</v>
      </c>
      <c r="G150" s="16">
        <v>17.004716590000001</v>
      </c>
      <c r="H150" s="16">
        <v>46.04249824</v>
      </c>
      <c r="I150" s="16">
        <f t="shared" si="12"/>
        <v>49.315420765869817</v>
      </c>
      <c r="J150" s="7">
        <v>2.376519697</v>
      </c>
      <c r="K150" s="18">
        <v>0</v>
      </c>
      <c r="L150" s="15">
        <v>1.0519122460000001</v>
      </c>
      <c r="M150" s="15">
        <v>1</v>
      </c>
      <c r="N150" s="7">
        <v>157.61111270000001</v>
      </c>
      <c r="O150" s="8">
        <f t="shared" si="16"/>
        <v>157.61000000000001</v>
      </c>
      <c r="P150" s="5">
        <f t="shared" si="13"/>
        <v>158.25731826207002</v>
      </c>
      <c r="Q150" s="5">
        <f t="shared" si="14"/>
        <v>160.71030669513212</v>
      </c>
      <c r="R150" s="10">
        <f>Q150*Index!$H$16</f>
        <v>219.90904846132415</v>
      </c>
      <c r="T150" s="7">
        <v>4.9465022310000002</v>
      </c>
      <c r="U150" s="5">
        <f t="shared" si="15"/>
        <v>5.0231730155805003</v>
      </c>
      <c r="V150" s="5">
        <f>U150*(Index!$G$16/Index!$G$7)</f>
        <v>5.6832592045983423</v>
      </c>
      <c r="X150" s="7">
        <v>225.59</v>
      </c>
      <c r="Y150" s="20">
        <f t="shared" si="17"/>
        <v>225.59</v>
      </c>
    </row>
    <row r="151" spans="1:25">
      <c r="A151" s="2" t="s">
        <v>358</v>
      </c>
      <c r="B151" s="2" t="s">
        <v>0</v>
      </c>
      <c r="C151" s="2">
        <v>15</v>
      </c>
      <c r="D151" s="2" t="s">
        <v>1435</v>
      </c>
      <c r="E151" s="2" t="s">
        <v>36</v>
      </c>
      <c r="F151" s="2" t="s">
        <v>197</v>
      </c>
      <c r="G151" s="16">
        <v>17.004716590000001</v>
      </c>
      <c r="H151" s="16">
        <v>79.14174027</v>
      </c>
      <c r="I151" s="16">
        <f t="shared" si="12"/>
        <v>88.455138146730022</v>
      </c>
      <c r="J151" s="7">
        <v>2.2687516570000001</v>
      </c>
      <c r="K151" s="18">
        <v>0</v>
      </c>
      <c r="L151" s="15">
        <v>1.096866782</v>
      </c>
      <c r="M151" s="15">
        <v>1</v>
      </c>
      <c r="N151" s="7">
        <v>239.2622202</v>
      </c>
      <c r="O151" s="8">
        <f t="shared" si="16"/>
        <v>239.26</v>
      </c>
      <c r="P151" s="5">
        <f t="shared" si="13"/>
        <v>240.24319530282</v>
      </c>
      <c r="Q151" s="5">
        <f t="shared" si="14"/>
        <v>243.96696483001372</v>
      </c>
      <c r="R151" s="10">
        <f>Q151*Index!$H$16</f>
        <v>333.83386663271619</v>
      </c>
      <c r="T151" s="7">
        <v>7.8128906929999999</v>
      </c>
      <c r="U151" s="5">
        <f t="shared" si="15"/>
        <v>7.9339904987415002</v>
      </c>
      <c r="V151" s="5">
        <f>U151*(Index!$G$16/Index!$G$7)</f>
        <v>8.9765820112723151</v>
      </c>
      <c r="X151" s="7">
        <v>342.81</v>
      </c>
      <c r="Y151" s="20">
        <f t="shared" si="17"/>
        <v>342.81</v>
      </c>
    </row>
    <row r="152" spans="1:25">
      <c r="A152" s="2" t="s">
        <v>359</v>
      </c>
      <c r="B152" s="2" t="s">
        <v>0</v>
      </c>
      <c r="C152" s="2">
        <v>15</v>
      </c>
      <c r="D152" s="2" t="s">
        <v>1429</v>
      </c>
      <c r="E152" s="2" t="s">
        <v>36</v>
      </c>
      <c r="F152" s="2" t="s">
        <v>197</v>
      </c>
      <c r="G152" s="16">
        <v>17.004716590000001</v>
      </c>
      <c r="H152" s="16">
        <v>59.089720669999998</v>
      </c>
      <c r="I152" s="16">
        <f t="shared" si="12"/>
        <v>57.533866868351254</v>
      </c>
      <c r="J152" s="7">
        <v>2.4663802760000002</v>
      </c>
      <c r="K152" s="18">
        <v>0</v>
      </c>
      <c r="L152" s="15">
        <v>0.97955364599999994</v>
      </c>
      <c r="M152" s="15">
        <v>1</v>
      </c>
      <c r="N152" s="7">
        <v>183.84049210000001</v>
      </c>
      <c r="O152" s="8">
        <f t="shared" si="16"/>
        <v>183.84</v>
      </c>
      <c r="P152" s="5">
        <f t="shared" si="13"/>
        <v>184.59423811761002</v>
      </c>
      <c r="Q152" s="5">
        <f t="shared" si="14"/>
        <v>187.45544880843298</v>
      </c>
      <c r="R152" s="10">
        <f>Q152*Index!$H$16</f>
        <v>256.50594678133109</v>
      </c>
      <c r="T152" s="7">
        <v>6.2185115690000003</v>
      </c>
      <c r="U152" s="5">
        <f t="shared" si="15"/>
        <v>6.3148984983195007</v>
      </c>
      <c r="V152" s="5">
        <f>U152*(Index!$G$16/Index!$G$7)</f>
        <v>7.1447280245693543</v>
      </c>
      <c r="X152" s="7">
        <v>259.12</v>
      </c>
      <c r="Y152" s="20">
        <f t="shared" si="17"/>
        <v>259.12</v>
      </c>
    </row>
    <row r="153" spans="1:25">
      <c r="A153" s="2" t="s">
        <v>360</v>
      </c>
      <c r="B153" s="2" t="s">
        <v>0</v>
      </c>
      <c r="C153" s="2">
        <v>15</v>
      </c>
      <c r="D153" s="2" t="s">
        <v>203</v>
      </c>
      <c r="E153" s="2" t="s">
        <v>36</v>
      </c>
      <c r="F153" s="2" t="s">
        <v>22</v>
      </c>
      <c r="G153" s="16">
        <v>17.004716590000001</v>
      </c>
      <c r="H153" s="16">
        <v>46.219533839999997</v>
      </c>
      <c r="I153" s="16">
        <f t="shared" si="12"/>
        <v>48.457805898063157</v>
      </c>
      <c r="J153" s="7">
        <v>2.5706021670000001</v>
      </c>
      <c r="K153" s="18">
        <v>1</v>
      </c>
      <c r="L153" s="15">
        <v>1.035402113</v>
      </c>
      <c r="M153" s="15">
        <v>1</v>
      </c>
      <c r="N153" s="7">
        <v>168.27810210000001</v>
      </c>
      <c r="O153" s="8">
        <f t="shared" si="16"/>
        <v>168.28</v>
      </c>
      <c r="P153" s="5">
        <f t="shared" si="13"/>
        <v>168.96804231861</v>
      </c>
      <c r="Q153" s="5">
        <f t="shared" si="14"/>
        <v>171.58704697454846</v>
      </c>
      <c r="R153" s="10">
        <f>Q153*Index!$H$16</f>
        <v>234.79231048971934</v>
      </c>
      <c r="T153" s="7">
        <v>6.0209245490000001</v>
      </c>
      <c r="U153" s="5">
        <f t="shared" si="15"/>
        <v>6.1142488795095007</v>
      </c>
      <c r="V153" s="5">
        <f>U153*(Index!$G$16/Index!$G$7)</f>
        <v>6.9177113979343474</v>
      </c>
      <c r="X153" s="7">
        <v>241.71</v>
      </c>
      <c r="Y153" s="20">
        <f t="shared" si="17"/>
        <v>241.71</v>
      </c>
    </row>
    <row r="154" spans="1:25">
      <c r="A154" s="2" t="s">
        <v>361</v>
      </c>
      <c r="B154" s="2" t="s">
        <v>0</v>
      </c>
      <c r="C154" s="2">
        <v>15</v>
      </c>
      <c r="D154" s="2" t="s">
        <v>42</v>
      </c>
      <c r="E154" s="2" t="s">
        <v>37</v>
      </c>
      <c r="F154" s="2" t="s">
        <v>22</v>
      </c>
      <c r="G154" s="16">
        <v>17.004716590000001</v>
      </c>
      <c r="H154" s="16">
        <v>15.286920609999999</v>
      </c>
      <c r="I154" s="16">
        <f t="shared" si="12"/>
        <v>15.30315377747862</v>
      </c>
      <c r="J154" s="7">
        <v>1.354902432</v>
      </c>
      <c r="K154" s="18">
        <v>1</v>
      </c>
      <c r="L154" s="15">
        <v>1.0005027049999999</v>
      </c>
      <c r="M154" s="15">
        <v>1</v>
      </c>
      <c r="N154" s="7">
        <v>43.774012110000001</v>
      </c>
      <c r="O154" s="8">
        <f t="shared" si="16"/>
        <v>43.77</v>
      </c>
      <c r="P154" s="5">
        <f t="shared" si="13"/>
        <v>43.953485559651</v>
      </c>
      <c r="Q154" s="5">
        <f t="shared" si="14"/>
        <v>44.634764585825593</v>
      </c>
      <c r="R154" s="10">
        <f>Q154*Index!$H$16</f>
        <v>61.076285710687579</v>
      </c>
      <c r="T154" s="7">
        <v>3.2495879620000001</v>
      </c>
      <c r="U154" s="5">
        <f t="shared" si="15"/>
        <v>3.2999565754110005</v>
      </c>
      <c r="V154" s="5">
        <f>U154*(Index!$G$16/Index!$G$7)</f>
        <v>3.7335979716024252</v>
      </c>
      <c r="X154" s="7">
        <v>64.81</v>
      </c>
      <c r="Y154" s="20">
        <f t="shared" si="17"/>
        <v>64.81</v>
      </c>
    </row>
    <row r="155" spans="1:25">
      <c r="A155" s="2" t="s">
        <v>362</v>
      </c>
      <c r="B155" s="2" t="s">
        <v>0</v>
      </c>
      <c r="C155" s="2">
        <v>15</v>
      </c>
      <c r="D155" s="2" t="s">
        <v>43</v>
      </c>
      <c r="E155" s="2" t="s">
        <v>37</v>
      </c>
      <c r="F155" s="2" t="s">
        <v>22</v>
      </c>
      <c r="G155" s="16">
        <v>17.004716590000001</v>
      </c>
      <c r="H155" s="16">
        <v>24.25838323</v>
      </c>
      <c r="I155" s="16">
        <f t="shared" si="12"/>
        <v>25.121786731455515</v>
      </c>
      <c r="J155" s="7">
        <v>1.680150271</v>
      </c>
      <c r="K155" s="18">
        <v>0</v>
      </c>
      <c r="L155" s="15">
        <v>1.020924349</v>
      </c>
      <c r="M155" s="15">
        <v>1</v>
      </c>
      <c r="N155" s="7">
        <v>70.778856009999998</v>
      </c>
      <c r="O155" s="8">
        <f t="shared" si="16"/>
        <v>70.78</v>
      </c>
      <c r="P155" s="5">
        <f t="shared" si="13"/>
        <v>71.069049319640996</v>
      </c>
      <c r="Q155" s="5">
        <f t="shared" si="14"/>
        <v>72.170619584095434</v>
      </c>
      <c r="R155" s="10">
        <f>Q155*Index!$H$16</f>
        <v>98.755161420417863</v>
      </c>
      <c r="T155" s="7">
        <v>4.0654261500000004</v>
      </c>
      <c r="U155" s="5">
        <f t="shared" si="15"/>
        <v>4.1284402553250006</v>
      </c>
      <c r="V155" s="5">
        <f>U155*(Index!$G$16/Index!$G$7)</f>
        <v>4.6709512113029721</v>
      </c>
      <c r="X155" s="7">
        <v>103.43</v>
      </c>
      <c r="Y155" s="20">
        <f t="shared" si="17"/>
        <v>103.43</v>
      </c>
    </row>
    <row r="156" spans="1:25">
      <c r="A156" s="2" t="s">
        <v>363</v>
      </c>
      <c r="B156" s="2" t="s">
        <v>0</v>
      </c>
      <c r="C156" s="2">
        <v>15</v>
      </c>
      <c r="D156" s="2" t="s">
        <v>44</v>
      </c>
      <c r="E156" s="2" t="s">
        <v>37</v>
      </c>
      <c r="F156" s="2" t="s">
        <v>22</v>
      </c>
      <c r="G156" s="16">
        <v>17.004716590000001</v>
      </c>
      <c r="H156" s="16">
        <v>32.358007559999997</v>
      </c>
      <c r="I156" s="16">
        <f t="shared" si="12"/>
        <v>34.278150050591087</v>
      </c>
      <c r="J156" s="7">
        <v>1.7236048470000001</v>
      </c>
      <c r="K156" s="18">
        <v>0</v>
      </c>
      <c r="L156" s="15">
        <v>1.0388986330000001</v>
      </c>
      <c r="M156" s="15">
        <v>1</v>
      </c>
      <c r="N156" s="7">
        <v>88.391397519999998</v>
      </c>
      <c r="O156" s="8">
        <f t="shared" si="16"/>
        <v>88.39</v>
      </c>
      <c r="P156" s="5">
        <f t="shared" si="13"/>
        <v>88.753802249831992</v>
      </c>
      <c r="Q156" s="5">
        <f t="shared" si="14"/>
        <v>90.12948618470439</v>
      </c>
      <c r="R156" s="10">
        <f>Q156*Index!$H$16</f>
        <v>123.32929948783899</v>
      </c>
      <c r="T156" s="7">
        <v>4.9241608010000002</v>
      </c>
      <c r="U156" s="5">
        <f t="shared" si="15"/>
        <v>5.0004852934155002</v>
      </c>
      <c r="V156" s="5">
        <f>U156*(Index!$G$16/Index!$G$7)</f>
        <v>5.6575901294090807</v>
      </c>
      <c r="X156" s="7">
        <v>128.99</v>
      </c>
      <c r="Y156" s="20">
        <f t="shared" si="17"/>
        <v>128.99</v>
      </c>
    </row>
    <row r="157" spans="1:25">
      <c r="A157" s="2" t="s">
        <v>364</v>
      </c>
      <c r="B157" s="2" t="s">
        <v>0</v>
      </c>
      <c r="C157" s="2">
        <v>15</v>
      </c>
      <c r="D157" s="2" t="s">
        <v>45</v>
      </c>
      <c r="E157" s="2" t="s">
        <v>37</v>
      </c>
      <c r="F157" s="2" t="s">
        <v>22</v>
      </c>
      <c r="G157" s="16">
        <v>17.004716590000001</v>
      </c>
      <c r="H157" s="16">
        <v>42.191090979999998</v>
      </c>
      <c r="I157" s="16">
        <f t="shared" si="12"/>
        <v>45.709134643677409</v>
      </c>
      <c r="J157" s="7">
        <v>1.709571073</v>
      </c>
      <c r="K157" s="18">
        <v>0</v>
      </c>
      <c r="L157" s="15">
        <v>1.059430622</v>
      </c>
      <c r="M157" s="15">
        <v>1</v>
      </c>
      <c r="N157" s="7">
        <v>107.213786</v>
      </c>
      <c r="O157" s="8">
        <f t="shared" si="16"/>
        <v>107.21</v>
      </c>
      <c r="P157" s="5">
        <f t="shared" si="13"/>
        <v>107.65336252259999</v>
      </c>
      <c r="Q157" s="5">
        <f t="shared" si="14"/>
        <v>109.3219896417003</v>
      </c>
      <c r="R157" s="10">
        <f>Q157*Index!$H$16</f>
        <v>149.59149299372996</v>
      </c>
      <c r="T157" s="7">
        <v>4.6615630120000002</v>
      </c>
      <c r="U157" s="5">
        <f t="shared" si="15"/>
        <v>4.7338172386860009</v>
      </c>
      <c r="V157" s="5">
        <f>U157*(Index!$G$16/Index!$G$7)</f>
        <v>5.355879702172559</v>
      </c>
      <c r="X157" s="7">
        <v>154.94999999999999</v>
      </c>
      <c r="Y157" s="20">
        <f t="shared" si="17"/>
        <v>154.94999999999999</v>
      </c>
    </row>
    <row r="158" spans="1:25">
      <c r="A158" s="2" t="s">
        <v>365</v>
      </c>
      <c r="B158" s="2" t="s">
        <v>0</v>
      </c>
      <c r="C158" s="2">
        <v>15</v>
      </c>
      <c r="D158" s="2" t="s">
        <v>1434</v>
      </c>
      <c r="E158" s="2" t="s">
        <v>37</v>
      </c>
      <c r="F158" s="2" t="s">
        <v>22</v>
      </c>
      <c r="G158" s="16">
        <v>17.004716590000001</v>
      </c>
      <c r="H158" s="16">
        <v>52.095096730000002</v>
      </c>
      <c r="I158" s="16">
        <f t="shared" si="12"/>
        <v>55.68222323762194</v>
      </c>
      <c r="J158" s="7">
        <v>1.7121599869999999</v>
      </c>
      <c r="K158" s="18">
        <v>0</v>
      </c>
      <c r="L158" s="15">
        <v>1.0519122460000001</v>
      </c>
      <c r="M158" s="15">
        <v>1</v>
      </c>
      <c r="N158" s="7">
        <v>124.4516699</v>
      </c>
      <c r="O158" s="8">
        <f t="shared" si="16"/>
        <v>124.45</v>
      </c>
      <c r="P158" s="5">
        <f t="shared" si="13"/>
        <v>124.96192174658999</v>
      </c>
      <c r="Q158" s="5">
        <f t="shared" si="14"/>
        <v>126.89883153366215</v>
      </c>
      <c r="R158" s="10">
        <f>Q158*Index!$H$16</f>
        <v>173.64288493556083</v>
      </c>
      <c r="T158" s="7">
        <v>5.5605848160000004</v>
      </c>
      <c r="U158" s="5">
        <f t="shared" si="15"/>
        <v>5.6467738806480012</v>
      </c>
      <c r="V158" s="5">
        <f>U158*(Index!$G$16/Index!$G$7)</f>
        <v>6.3888063449014112</v>
      </c>
      <c r="X158" s="7">
        <v>180.03</v>
      </c>
      <c r="Y158" s="20">
        <f t="shared" si="17"/>
        <v>180.03</v>
      </c>
    </row>
    <row r="159" spans="1:25">
      <c r="A159" s="2" t="s">
        <v>366</v>
      </c>
      <c r="B159" s="2" t="s">
        <v>0</v>
      </c>
      <c r="C159" s="2">
        <v>15</v>
      </c>
      <c r="D159" s="2" t="s">
        <v>1435</v>
      </c>
      <c r="E159" s="2" t="s">
        <v>37</v>
      </c>
      <c r="F159" s="2" t="s">
        <v>197</v>
      </c>
      <c r="G159" s="16">
        <v>17.004716590000001</v>
      </c>
      <c r="H159" s="16">
        <v>75.516570729999998</v>
      </c>
      <c r="I159" s="16">
        <f t="shared" si="12"/>
        <v>84.478810099185807</v>
      </c>
      <c r="J159" s="7">
        <v>1.5931124729999999</v>
      </c>
      <c r="K159" s="18">
        <v>0</v>
      </c>
      <c r="L159" s="15">
        <v>1.096866782</v>
      </c>
      <c r="M159" s="15">
        <v>1</v>
      </c>
      <c r="N159" s="7">
        <v>161.6746722</v>
      </c>
      <c r="O159" s="8">
        <f t="shared" si="16"/>
        <v>161.66999999999999</v>
      </c>
      <c r="P159" s="5">
        <f t="shared" si="13"/>
        <v>162.33753835601999</v>
      </c>
      <c r="Q159" s="5">
        <f t="shared" si="14"/>
        <v>164.85377020053832</v>
      </c>
      <c r="R159" s="10">
        <f>Q159*Index!$H$16</f>
        <v>225.57878511696146</v>
      </c>
      <c r="T159" s="7">
        <v>8.7692095139999999</v>
      </c>
      <c r="U159" s="5">
        <f t="shared" si="15"/>
        <v>8.905132261467001</v>
      </c>
      <c r="V159" s="5">
        <f>U159*(Index!$G$16/Index!$G$7)</f>
        <v>10.075339777501025</v>
      </c>
      <c r="X159" s="7">
        <v>235.65</v>
      </c>
      <c r="Y159" s="20">
        <f t="shared" si="17"/>
        <v>235.65</v>
      </c>
    </row>
    <row r="160" spans="1:25">
      <c r="A160" s="2" t="s">
        <v>367</v>
      </c>
      <c r="B160" s="2" t="s">
        <v>0</v>
      </c>
      <c r="C160" s="2">
        <v>15</v>
      </c>
      <c r="D160" s="2" t="s">
        <v>1429</v>
      </c>
      <c r="E160" s="2" t="s">
        <v>37</v>
      </c>
      <c r="F160" s="2" t="s">
        <v>197</v>
      </c>
      <c r="G160" s="16">
        <v>17.004716590000001</v>
      </c>
      <c r="H160" s="16">
        <v>56.24323914</v>
      </c>
      <c r="I160" s="16">
        <f t="shared" si="12"/>
        <v>54.745585507368091</v>
      </c>
      <c r="J160" s="7">
        <v>1.6250703449999999</v>
      </c>
      <c r="K160" s="18">
        <v>0</v>
      </c>
      <c r="L160" s="15">
        <v>0.97955364599999994</v>
      </c>
      <c r="M160" s="15">
        <v>1</v>
      </c>
      <c r="N160" s="7">
        <v>116.5992882</v>
      </c>
      <c r="O160" s="8">
        <f t="shared" si="16"/>
        <v>116.6</v>
      </c>
      <c r="P160" s="5">
        <f t="shared" si="13"/>
        <v>117.07734528162</v>
      </c>
      <c r="Q160" s="5">
        <f t="shared" si="14"/>
        <v>118.89204413348511</v>
      </c>
      <c r="R160" s="10">
        <f>Q160*Index!$H$16</f>
        <v>162.68674257846095</v>
      </c>
      <c r="T160" s="7">
        <v>5.9104327440000004</v>
      </c>
      <c r="U160" s="5">
        <f t="shared" si="15"/>
        <v>6.0020444515320008</v>
      </c>
      <c r="V160" s="5">
        <f>U160*(Index!$G$16/Index!$G$7)</f>
        <v>6.7907623865979092</v>
      </c>
      <c r="X160" s="7">
        <v>166.56</v>
      </c>
      <c r="Y160" s="20">
        <f t="shared" si="17"/>
        <v>166.56</v>
      </c>
    </row>
    <row r="161" spans="1:25">
      <c r="A161" s="2" t="s">
        <v>368</v>
      </c>
      <c r="B161" s="2" t="s">
        <v>0</v>
      </c>
      <c r="C161" s="2">
        <v>15</v>
      </c>
      <c r="D161" s="2" t="s">
        <v>203</v>
      </c>
      <c r="E161" s="2" t="s">
        <v>37</v>
      </c>
      <c r="F161" s="2" t="s">
        <v>22</v>
      </c>
      <c r="G161" s="16">
        <v>17.004716590000001</v>
      </c>
      <c r="H161" s="16">
        <v>40.528585440000001</v>
      </c>
      <c r="I161" s="16">
        <f t="shared" si="12"/>
        <v>42.565385899729186</v>
      </c>
      <c r="J161" s="7">
        <v>1.986513558</v>
      </c>
      <c r="K161" s="18">
        <v>1</v>
      </c>
      <c r="L161" s="15">
        <v>1.035402113</v>
      </c>
      <c r="M161" s="15">
        <v>1</v>
      </c>
      <c r="N161" s="7">
        <v>118.3368162</v>
      </c>
      <c r="O161" s="8">
        <f t="shared" si="16"/>
        <v>118.34</v>
      </c>
      <c r="P161" s="5">
        <f t="shared" si="13"/>
        <v>118.82199714642</v>
      </c>
      <c r="Q161" s="5">
        <f t="shared" si="14"/>
        <v>120.66373810218953</v>
      </c>
      <c r="R161" s="10">
        <f>Q161*Index!$H$16</f>
        <v>165.11105215035138</v>
      </c>
      <c r="T161" s="7">
        <v>5.2873002409999996</v>
      </c>
      <c r="U161" s="5">
        <f t="shared" si="15"/>
        <v>5.3692533947354999</v>
      </c>
      <c r="V161" s="5">
        <f>U161*(Index!$G$16/Index!$G$7)</f>
        <v>6.0748173878946101</v>
      </c>
      <c r="X161" s="7">
        <v>171.19</v>
      </c>
      <c r="Y161" s="20">
        <f t="shared" si="17"/>
        <v>171.19</v>
      </c>
    </row>
    <row r="162" spans="1:25">
      <c r="A162" s="2" t="s">
        <v>369</v>
      </c>
      <c r="B162" s="2" t="s">
        <v>0</v>
      </c>
      <c r="C162" s="2">
        <v>15</v>
      </c>
      <c r="D162" s="2" t="s">
        <v>42</v>
      </c>
      <c r="E162" s="2" t="s">
        <v>38</v>
      </c>
      <c r="F162" s="2" t="s">
        <v>22</v>
      </c>
      <c r="G162" s="16">
        <v>17.004716590000001</v>
      </c>
      <c r="H162" s="16">
        <v>16.31890104</v>
      </c>
      <c r="I162" s="16">
        <f t="shared" si="12"/>
        <v>16.335652989200689</v>
      </c>
      <c r="J162" s="7">
        <v>1.384805402</v>
      </c>
      <c r="K162" s="18">
        <v>1</v>
      </c>
      <c r="L162" s="15">
        <v>1.0005027049999999</v>
      </c>
      <c r="M162" s="15">
        <v>1</v>
      </c>
      <c r="N162" s="7">
        <v>46.169923879999999</v>
      </c>
      <c r="O162" s="8">
        <f t="shared" si="16"/>
        <v>46.17</v>
      </c>
      <c r="P162" s="5">
        <f t="shared" si="13"/>
        <v>46.359220567907997</v>
      </c>
      <c r="Q162" s="5">
        <f t="shared" si="14"/>
        <v>47.077788486710574</v>
      </c>
      <c r="R162" s="10">
        <f>Q162*Index!$H$16</f>
        <v>64.419214191503926</v>
      </c>
      <c r="T162" s="7">
        <v>3.2985562740000001</v>
      </c>
      <c r="U162" s="5">
        <f t="shared" si="15"/>
        <v>3.3496838962470004</v>
      </c>
      <c r="V162" s="5">
        <f>U162*(Index!$G$16/Index!$G$7)</f>
        <v>3.7898598708013225</v>
      </c>
      <c r="X162" s="7">
        <v>68.209999999999994</v>
      </c>
      <c r="Y162" s="20">
        <f t="shared" si="17"/>
        <v>68.209999999999994</v>
      </c>
    </row>
    <row r="163" spans="1:25">
      <c r="A163" s="2" t="s">
        <v>370</v>
      </c>
      <c r="B163" s="2" t="s">
        <v>0</v>
      </c>
      <c r="C163" s="2">
        <v>15</v>
      </c>
      <c r="D163" s="2" t="s">
        <v>43</v>
      </c>
      <c r="E163" s="2" t="s">
        <v>38</v>
      </c>
      <c r="F163" s="2" t="s">
        <v>22</v>
      </c>
      <c r="G163" s="16">
        <v>17.004716590000001</v>
      </c>
      <c r="H163" s="16">
        <v>25.89977172</v>
      </c>
      <c r="I163" s="16">
        <f t="shared" si="12"/>
        <v>26.797520207064863</v>
      </c>
      <c r="J163" s="7">
        <v>1.6869993210000001</v>
      </c>
      <c r="K163" s="18">
        <v>0</v>
      </c>
      <c r="L163" s="15">
        <v>1.020924349</v>
      </c>
      <c r="M163" s="15">
        <v>1</v>
      </c>
      <c r="N163" s="7">
        <v>73.894343739999997</v>
      </c>
      <c r="O163" s="8">
        <f t="shared" si="16"/>
        <v>73.89</v>
      </c>
      <c r="P163" s="5">
        <f t="shared" si="13"/>
        <v>74.197310549333992</v>
      </c>
      <c r="Q163" s="5">
        <f t="shared" si="14"/>
        <v>75.347368862848668</v>
      </c>
      <c r="R163" s="10">
        <f>Q163*Index!$H$16</f>
        <v>103.10208804545417</v>
      </c>
      <c r="T163" s="7">
        <v>4.4008458529999999</v>
      </c>
      <c r="U163" s="5">
        <f t="shared" si="15"/>
        <v>4.4690589637215004</v>
      </c>
      <c r="V163" s="5">
        <f>U163*(Index!$G$16/Index!$G$7)</f>
        <v>5.056330015446969</v>
      </c>
      <c r="X163" s="7">
        <v>108.16</v>
      </c>
      <c r="Y163" s="20">
        <f t="shared" si="17"/>
        <v>108.16</v>
      </c>
    </row>
    <row r="164" spans="1:25">
      <c r="A164" s="2" t="s">
        <v>371</v>
      </c>
      <c r="B164" s="2" t="s">
        <v>0</v>
      </c>
      <c r="C164" s="2">
        <v>15</v>
      </c>
      <c r="D164" s="2" t="s">
        <v>44</v>
      </c>
      <c r="E164" s="2" t="s">
        <v>38</v>
      </c>
      <c r="F164" s="2" t="s">
        <v>22</v>
      </c>
      <c r="G164" s="16">
        <v>17.004716590000001</v>
      </c>
      <c r="H164" s="16">
        <v>34.564182430000002</v>
      </c>
      <c r="I164" s="16">
        <f t="shared" si="12"/>
        <v>36.570142107193043</v>
      </c>
      <c r="J164" s="7">
        <v>1.7736269570000001</v>
      </c>
      <c r="K164" s="18">
        <v>0</v>
      </c>
      <c r="L164" s="15">
        <v>1.0388986330000001</v>
      </c>
      <c r="M164" s="15">
        <v>1</v>
      </c>
      <c r="N164" s="7">
        <v>95.021813649999999</v>
      </c>
      <c r="O164" s="8">
        <f t="shared" si="16"/>
        <v>95.02</v>
      </c>
      <c r="P164" s="5">
        <f t="shared" si="13"/>
        <v>95.411403085964992</v>
      </c>
      <c r="Q164" s="5">
        <f t="shared" si="14"/>
        <v>96.89027983379745</v>
      </c>
      <c r="R164" s="10">
        <f>Q164*Index!$H$16</f>
        <v>132.5804777650095</v>
      </c>
      <c r="T164" s="7">
        <v>5.8331767340000003</v>
      </c>
      <c r="U164" s="5">
        <f t="shared" si="15"/>
        <v>5.9235909733770002</v>
      </c>
      <c r="V164" s="5">
        <f>U164*(Index!$G$16/Index!$G$7)</f>
        <v>6.7019994770835059</v>
      </c>
      <c r="X164" s="7">
        <v>139.28</v>
      </c>
      <c r="Y164" s="20">
        <f t="shared" si="17"/>
        <v>139.28</v>
      </c>
    </row>
    <row r="165" spans="1:25">
      <c r="A165" s="2" t="s">
        <v>372</v>
      </c>
      <c r="B165" s="2" t="s">
        <v>0</v>
      </c>
      <c r="C165" s="2">
        <v>15</v>
      </c>
      <c r="D165" s="2" t="s">
        <v>45</v>
      </c>
      <c r="E165" s="2" t="s">
        <v>38</v>
      </c>
      <c r="F165" s="2" t="s">
        <v>22</v>
      </c>
      <c r="G165" s="16">
        <v>17.004716590000001</v>
      </c>
      <c r="H165" s="16">
        <v>45.079788700000002</v>
      </c>
      <c r="I165" s="16">
        <f t="shared" si="12"/>
        <v>48.769509465946996</v>
      </c>
      <c r="J165" s="7">
        <v>1.7167627539999999</v>
      </c>
      <c r="K165" s="18">
        <v>0</v>
      </c>
      <c r="L165" s="15">
        <v>1.059430622</v>
      </c>
      <c r="M165" s="15">
        <v>1</v>
      </c>
      <c r="N165" s="7">
        <v>112.9187414</v>
      </c>
      <c r="O165" s="8">
        <f t="shared" si="16"/>
        <v>112.92</v>
      </c>
      <c r="P165" s="5">
        <f t="shared" si="13"/>
        <v>113.38170823974001</v>
      </c>
      <c r="Q165" s="5">
        <f t="shared" si="14"/>
        <v>115.13912471745599</v>
      </c>
      <c r="R165" s="10">
        <f>Q165*Index!$H$16</f>
        <v>157.55140960136328</v>
      </c>
      <c r="T165" s="7">
        <v>4.4322365140000004</v>
      </c>
      <c r="U165" s="5">
        <f t="shared" si="15"/>
        <v>4.5009361799670007</v>
      </c>
      <c r="V165" s="5">
        <f>U165*(Index!$G$16/Index!$G$7)</f>
        <v>5.0923961597112184</v>
      </c>
      <c r="X165" s="7">
        <v>162.63999999999999</v>
      </c>
      <c r="Y165" s="20">
        <f t="shared" si="17"/>
        <v>162.63999999999999</v>
      </c>
    </row>
    <row r="166" spans="1:25">
      <c r="A166" s="2" t="s">
        <v>373</v>
      </c>
      <c r="B166" s="2" t="s">
        <v>0</v>
      </c>
      <c r="C166" s="2">
        <v>15</v>
      </c>
      <c r="D166" s="2" t="s">
        <v>1434</v>
      </c>
      <c r="E166" s="2" t="s">
        <v>38</v>
      </c>
      <c r="F166" s="2" t="s">
        <v>22</v>
      </c>
      <c r="G166" s="16">
        <v>17.004716590000001</v>
      </c>
      <c r="H166" s="16">
        <v>55.684914489999997</v>
      </c>
      <c r="I166" s="16">
        <f t="shared" si="12"/>
        <v>59.458396500274205</v>
      </c>
      <c r="J166" s="7">
        <v>1.7354152380000001</v>
      </c>
      <c r="K166" s="18">
        <v>0</v>
      </c>
      <c r="L166" s="15">
        <v>1.0519122460000001</v>
      </c>
      <c r="M166" s="15">
        <v>1</v>
      </c>
      <c r="N166" s="7">
        <v>132.69525160000001</v>
      </c>
      <c r="O166" s="8">
        <f t="shared" si="16"/>
        <v>132.69999999999999</v>
      </c>
      <c r="P166" s="5">
        <f t="shared" si="13"/>
        <v>133.23930213156001</v>
      </c>
      <c r="Q166" s="5">
        <f t="shared" si="14"/>
        <v>135.30451131459921</v>
      </c>
      <c r="R166" s="10">
        <f>Q166*Index!$H$16</f>
        <v>185.14485441287036</v>
      </c>
      <c r="T166" s="7">
        <v>6.4263630190000001</v>
      </c>
      <c r="U166" s="5">
        <f t="shared" si="15"/>
        <v>6.5259716457945007</v>
      </c>
      <c r="V166" s="5">
        <f>U166*(Index!$G$16/Index!$G$7)</f>
        <v>7.3835379171432436</v>
      </c>
      <c r="X166" s="7">
        <v>192.53</v>
      </c>
      <c r="Y166" s="20">
        <f t="shared" si="17"/>
        <v>192.53</v>
      </c>
    </row>
    <row r="167" spans="1:25">
      <c r="A167" s="2" t="s">
        <v>374</v>
      </c>
      <c r="B167" s="2" t="s">
        <v>0</v>
      </c>
      <c r="C167" s="2">
        <v>15</v>
      </c>
      <c r="D167" s="2" t="s">
        <v>1435</v>
      </c>
      <c r="E167" s="2" t="s">
        <v>38</v>
      </c>
      <c r="F167" s="2" t="s">
        <v>197</v>
      </c>
      <c r="G167" s="16">
        <v>17.004716590000001</v>
      </c>
      <c r="H167" s="16">
        <v>80.612063469999995</v>
      </c>
      <c r="I167" s="16">
        <f t="shared" si="12"/>
        <v>90.067886823613961</v>
      </c>
      <c r="J167" s="7">
        <v>2.0992926939999998</v>
      </c>
      <c r="K167" s="18">
        <v>0</v>
      </c>
      <c r="L167" s="15">
        <v>1.096866782</v>
      </c>
      <c r="M167" s="15">
        <v>1</v>
      </c>
      <c r="N167" s="7">
        <v>224.7767341</v>
      </c>
      <c r="O167" s="8">
        <f t="shared" si="16"/>
        <v>224.78</v>
      </c>
      <c r="P167" s="5">
        <f t="shared" si="13"/>
        <v>225.69831870981</v>
      </c>
      <c r="Q167" s="5">
        <f t="shared" si="14"/>
        <v>229.19664264981208</v>
      </c>
      <c r="R167" s="10">
        <f>Q167*Index!$H$16</f>
        <v>313.62279515316862</v>
      </c>
      <c r="T167" s="7">
        <v>10.030263440000001</v>
      </c>
      <c r="U167" s="5">
        <f t="shared" si="15"/>
        <v>10.18573252332</v>
      </c>
      <c r="V167" s="5">
        <f>U167*(Index!$G$16/Index!$G$7)</f>
        <v>11.524221431191393</v>
      </c>
      <c r="X167" s="7">
        <v>325.14999999999998</v>
      </c>
      <c r="Y167" s="20">
        <f t="shared" si="17"/>
        <v>325.14999999999998</v>
      </c>
    </row>
    <row r="168" spans="1:25">
      <c r="A168" s="2" t="s">
        <v>375</v>
      </c>
      <c r="B168" s="2" t="s">
        <v>0</v>
      </c>
      <c r="C168" s="2">
        <v>15</v>
      </c>
      <c r="D168" s="2" t="s">
        <v>1429</v>
      </c>
      <c r="E168" s="2" t="s">
        <v>38</v>
      </c>
      <c r="F168" s="2" t="s">
        <v>197</v>
      </c>
      <c r="G168" s="16">
        <v>17.004716590000001</v>
      </c>
      <c r="H168" s="16">
        <v>60.037185780000002</v>
      </c>
      <c r="I168" s="16">
        <f t="shared" si="12"/>
        <v>58.461959771309537</v>
      </c>
      <c r="J168" s="7">
        <v>2.0918261500000002</v>
      </c>
      <c r="K168" s="18">
        <v>0</v>
      </c>
      <c r="L168" s="15">
        <v>0.97955364599999994</v>
      </c>
      <c r="M168" s="15">
        <v>1</v>
      </c>
      <c r="N168" s="7">
        <v>157.8631671</v>
      </c>
      <c r="O168" s="8">
        <f t="shared" si="16"/>
        <v>157.86000000000001</v>
      </c>
      <c r="P168" s="5">
        <f t="shared" si="13"/>
        <v>158.51040608510999</v>
      </c>
      <c r="Q168" s="5">
        <f t="shared" si="14"/>
        <v>160.9673173794292</v>
      </c>
      <c r="R168" s="10">
        <f>Q168*Index!$H$16</f>
        <v>220.26073079079282</v>
      </c>
      <c r="T168" s="7">
        <v>7.5429199450000004</v>
      </c>
      <c r="U168" s="5">
        <f t="shared" si="15"/>
        <v>7.6598352041475009</v>
      </c>
      <c r="V168" s="5">
        <f>U168*(Index!$G$16/Index!$G$7)</f>
        <v>8.6664004593612152</v>
      </c>
      <c r="X168" s="7">
        <v>224.99</v>
      </c>
      <c r="Y168" s="20">
        <f t="shared" si="17"/>
        <v>224.99</v>
      </c>
    </row>
    <row r="169" spans="1:25">
      <c r="A169" s="2" t="s">
        <v>376</v>
      </c>
      <c r="B169" s="2" t="s">
        <v>0</v>
      </c>
      <c r="C169" s="2">
        <v>15</v>
      </c>
      <c r="D169" s="2" t="s">
        <v>203</v>
      </c>
      <c r="E169" s="2" t="s">
        <v>38</v>
      </c>
      <c r="F169" s="2" t="s">
        <v>22</v>
      </c>
      <c r="G169" s="16">
        <v>17.004716590000001</v>
      </c>
      <c r="H169" s="16">
        <v>43.237959750000002</v>
      </c>
      <c r="I169" s="16">
        <f t="shared" si="12"/>
        <v>45.370677785211107</v>
      </c>
      <c r="J169" s="7">
        <v>2.0164165280000002</v>
      </c>
      <c r="K169" s="18">
        <v>1</v>
      </c>
      <c r="L169" s="15">
        <v>1.035402113</v>
      </c>
      <c r="M169" s="15">
        <v>1</v>
      </c>
      <c r="N169" s="7">
        <v>125.7747761</v>
      </c>
      <c r="O169" s="8">
        <f t="shared" si="16"/>
        <v>125.77</v>
      </c>
      <c r="P169" s="5">
        <f t="shared" si="13"/>
        <v>126.29045268201</v>
      </c>
      <c r="Q169" s="5">
        <f t="shared" si="14"/>
        <v>128.24795469858117</v>
      </c>
      <c r="R169" s="10">
        <f>Q169*Index!$H$16</f>
        <v>175.48896685498175</v>
      </c>
      <c r="T169" s="7">
        <v>5.3216255820000002</v>
      </c>
      <c r="U169" s="5">
        <f t="shared" si="15"/>
        <v>5.4041107785210007</v>
      </c>
      <c r="V169" s="5">
        <f>U169*(Index!$G$16/Index!$G$7)</f>
        <v>6.1142553181894064</v>
      </c>
      <c r="X169" s="7">
        <v>181.6</v>
      </c>
      <c r="Y169" s="20">
        <f t="shared" si="17"/>
        <v>181.6</v>
      </c>
    </row>
    <row r="170" spans="1:25">
      <c r="A170" s="2" t="s">
        <v>377</v>
      </c>
      <c r="B170" s="2" t="s">
        <v>0</v>
      </c>
      <c r="C170" s="2">
        <v>15</v>
      </c>
      <c r="D170" s="2" t="s">
        <v>42</v>
      </c>
      <c r="E170" s="2" t="s">
        <v>39</v>
      </c>
      <c r="F170" s="2" t="s">
        <v>22</v>
      </c>
      <c r="G170" s="16">
        <v>17.004716590000001</v>
      </c>
      <c r="H170" s="16">
        <v>15.514250199999999</v>
      </c>
      <c r="I170" s="16">
        <f t="shared" si="12"/>
        <v>15.530597647200167</v>
      </c>
      <c r="J170" s="7">
        <v>1.479586662</v>
      </c>
      <c r="K170" s="18">
        <v>0</v>
      </c>
      <c r="L170" s="15">
        <v>1.0005027049999999</v>
      </c>
      <c r="M170" s="15">
        <v>1</v>
      </c>
      <c r="N170" s="7">
        <v>48.138816990000002</v>
      </c>
      <c r="O170" s="8">
        <f t="shared" si="16"/>
        <v>48.14</v>
      </c>
      <c r="P170" s="5">
        <f t="shared" si="13"/>
        <v>48.336186139658999</v>
      </c>
      <c r="Q170" s="5">
        <f t="shared" si="14"/>
        <v>49.085397024823713</v>
      </c>
      <c r="R170" s="10">
        <f>Q170*Index!$H$16</f>
        <v>67.166339079622034</v>
      </c>
      <c r="T170" s="7">
        <v>3.2231732759999998</v>
      </c>
      <c r="U170" s="5">
        <f t="shared" si="15"/>
        <v>3.2731324617780002</v>
      </c>
      <c r="V170" s="5">
        <f>U170*(Index!$G$16/Index!$G$7)</f>
        <v>3.7032489491345375</v>
      </c>
      <c r="X170" s="7">
        <v>70.87</v>
      </c>
      <c r="Y170" s="20">
        <f t="shared" si="17"/>
        <v>70.87</v>
      </c>
    </row>
    <row r="171" spans="1:25">
      <c r="A171" s="2" t="s">
        <v>378</v>
      </c>
      <c r="B171" s="2" t="s">
        <v>0</v>
      </c>
      <c r="C171" s="2">
        <v>15</v>
      </c>
      <c r="D171" s="2" t="s">
        <v>43</v>
      </c>
      <c r="E171" s="2" t="s">
        <v>39</v>
      </c>
      <c r="F171" s="2" t="s">
        <v>22</v>
      </c>
      <c r="G171" s="16">
        <v>17.004716590000001</v>
      </c>
      <c r="H171" s="16">
        <v>24.29864881</v>
      </c>
      <c r="I171" s="16">
        <f t="shared" si="12"/>
        <v>25.162894842504123</v>
      </c>
      <c r="J171" s="7">
        <v>1.7721298400000001</v>
      </c>
      <c r="K171" s="18">
        <v>0</v>
      </c>
      <c r="L171" s="15">
        <v>1.020924349</v>
      </c>
      <c r="M171" s="15">
        <v>1</v>
      </c>
      <c r="N171" s="7">
        <v>74.726482529999998</v>
      </c>
      <c r="O171" s="8">
        <f t="shared" si="16"/>
        <v>74.73</v>
      </c>
      <c r="P171" s="5">
        <f t="shared" si="13"/>
        <v>75.032861108372998</v>
      </c>
      <c r="Q171" s="5">
        <f t="shared" si="14"/>
        <v>76.195870455552779</v>
      </c>
      <c r="R171" s="10">
        <f>Q171*Index!$H$16</f>
        <v>104.26314100905437</v>
      </c>
      <c r="T171" s="7">
        <v>3.9996588329999998</v>
      </c>
      <c r="U171" s="5">
        <f t="shared" si="15"/>
        <v>4.0616535449114997</v>
      </c>
      <c r="V171" s="5">
        <f>U171*(Index!$G$16/Index!$G$7)</f>
        <v>4.5953881786291895</v>
      </c>
      <c r="X171" s="7">
        <v>108.86</v>
      </c>
      <c r="Y171" s="20">
        <f t="shared" si="17"/>
        <v>108.86</v>
      </c>
    </row>
    <row r="172" spans="1:25">
      <c r="A172" s="2" t="s">
        <v>379</v>
      </c>
      <c r="B172" s="2" t="s">
        <v>0</v>
      </c>
      <c r="C172" s="2">
        <v>15</v>
      </c>
      <c r="D172" s="2" t="s">
        <v>44</v>
      </c>
      <c r="E172" s="2" t="s">
        <v>39</v>
      </c>
      <c r="F172" s="2" t="s">
        <v>22</v>
      </c>
      <c r="G172" s="16">
        <v>17.004716590000001</v>
      </c>
      <c r="H172" s="16">
        <v>31.065345700000002</v>
      </c>
      <c r="I172" s="16">
        <f t="shared" si="12"/>
        <v>32.935205411305851</v>
      </c>
      <c r="J172" s="7">
        <v>1.839283518</v>
      </c>
      <c r="K172" s="18">
        <v>0</v>
      </c>
      <c r="L172" s="15">
        <v>1.0388986330000001</v>
      </c>
      <c r="M172" s="15">
        <v>1</v>
      </c>
      <c r="N172" s="7">
        <v>91.853675490000001</v>
      </c>
      <c r="O172" s="8">
        <f t="shared" si="16"/>
        <v>91.85</v>
      </c>
      <c r="P172" s="5">
        <f t="shared" si="13"/>
        <v>92.230275559508996</v>
      </c>
      <c r="Q172" s="5">
        <f t="shared" si="14"/>
        <v>93.659844830681394</v>
      </c>
      <c r="R172" s="10">
        <f>Q172*Index!$H$16</f>
        <v>128.1600899114847</v>
      </c>
      <c r="T172" s="7">
        <v>4.3640448259999998</v>
      </c>
      <c r="U172" s="5">
        <f t="shared" si="15"/>
        <v>4.431687520803</v>
      </c>
      <c r="V172" s="5">
        <f>U172*(Index!$G$16/Index!$G$7)</f>
        <v>5.0140476580014042</v>
      </c>
      <c r="X172" s="7">
        <v>133.16999999999999</v>
      </c>
      <c r="Y172" s="20">
        <f t="shared" si="17"/>
        <v>133.16999999999999</v>
      </c>
    </row>
    <row r="173" spans="1:25">
      <c r="A173" s="2" t="s">
        <v>380</v>
      </c>
      <c r="B173" s="2" t="s">
        <v>0</v>
      </c>
      <c r="C173" s="2">
        <v>15</v>
      </c>
      <c r="D173" s="2" t="s">
        <v>45</v>
      </c>
      <c r="E173" s="2" t="s">
        <v>39</v>
      </c>
      <c r="F173" s="2" t="s">
        <v>22</v>
      </c>
      <c r="G173" s="16">
        <v>17.004716590000001</v>
      </c>
      <c r="H173" s="16">
        <v>39.594609749999996</v>
      </c>
      <c r="I173" s="16">
        <f t="shared" si="12"/>
        <v>42.95834291916718</v>
      </c>
      <c r="J173" s="7">
        <v>1.831660823</v>
      </c>
      <c r="K173" s="18">
        <v>0</v>
      </c>
      <c r="L173" s="15">
        <v>1.059430622</v>
      </c>
      <c r="M173" s="15">
        <v>1</v>
      </c>
      <c r="N173" s="7">
        <v>109.8319869</v>
      </c>
      <c r="O173" s="8">
        <f t="shared" si="16"/>
        <v>109.83</v>
      </c>
      <c r="P173" s="5">
        <f t="shared" si="13"/>
        <v>110.28229804629001</v>
      </c>
      <c r="Q173" s="5">
        <f t="shared" si="14"/>
        <v>111.99167366600751</v>
      </c>
      <c r="R173" s="10">
        <f>Q173*Index!$H$16</f>
        <v>153.24457340624826</v>
      </c>
      <c r="T173" s="7">
        <v>4.335725644</v>
      </c>
      <c r="U173" s="5">
        <f t="shared" si="15"/>
        <v>4.402929391482</v>
      </c>
      <c r="V173" s="5">
        <f>U173*(Index!$G$16/Index!$G$7)</f>
        <v>4.9815104743002543</v>
      </c>
      <c r="X173" s="7">
        <v>158.22999999999999</v>
      </c>
      <c r="Y173" s="20">
        <f t="shared" si="17"/>
        <v>158.22999999999999</v>
      </c>
    </row>
    <row r="174" spans="1:25">
      <c r="A174" s="2" t="s">
        <v>381</v>
      </c>
      <c r="B174" s="2" t="s">
        <v>0</v>
      </c>
      <c r="C174" s="2">
        <v>15</v>
      </c>
      <c r="D174" s="2" t="s">
        <v>1434</v>
      </c>
      <c r="E174" s="2" t="s">
        <v>39</v>
      </c>
      <c r="F174" s="2" t="s">
        <v>22</v>
      </c>
      <c r="G174" s="16">
        <v>17.004716590000001</v>
      </c>
      <c r="H174" s="16">
        <v>47.252775929999999</v>
      </c>
      <c r="I174" s="16">
        <f t="shared" si="12"/>
        <v>50.588526689041402</v>
      </c>
      <c r="J174" s="7">
        <v>1.849042174</v>
      </c>
      <c r="K174" s="18">
        <v>0</v>
      </c>
      <c r="L174" s="15">
        <v>1.0519122460000001</v>
      </c>
      <c r="M174" s="15">
        <v>1</v>
      </c>
      <c r="N174" s="7">
        <v>124.98275750000001</v>
      </c>
      <c r="O174" s="8">
        <f t="shared" si="16"/>
        <v>124.98</v>
      </c>
      <c r="P174" s="5">
        <f t="shared" si="13"/>
        <v>125.49518680575001</v>
      </c>
      <c r="Q174" s="5">
        <f t="shared" si="14"/>
        <v>127.44036220123914</v>
      </c>
      <c r="R174" s="10">
        <f>Q174*Index!$H$16</f>
        <v>174.38389213210232</v>
      </c>
      <c r="T174" s="7">
        <v>5.0546099780000002</v>
      </c>
      <c r="U174" s="5">
        <f t="shared" si="15"/>
        <v>5.1329564326590003</v>
      </c>
      <c r="V174" s="5">
        <f>U174*(Index!$G$16/Index!$G$7)</f>
        <v>5.8074690643201539</v>
      </c>
      <c r="X174" s="7">
        <v>180.19</v>
      </c>
      <c r="Y174" s="20">
        <f t="shared" si="17"/>
        <v>180.19</v>
      </c>
    </row>
    <row r="175" spans="1:25">
      <c r="A175" s="2" t="s">
        <v>382</v>
      </c>
      <c r="B175" s="2" t="s">
        <v>0</v>
      </c>
      <c r="C175" s="2">
        <v>15</v>
      </c>
      <c r="D175" s="2" t="s">
        <v>1435</v>
      </c>
      <c r="E175" s="2" t="s">
        <v>39</v>
      </c>
      <c r="F175" s="2" t="s">
        <v>197</v>
      </c>
      <c r="G175" s="16">
        <v>17.004716590000001</v>
      </c>
      <c r="H175" s="16">
        <v>76.850057809999996</v>
      </c>
      <c r="I175" s="16">
        <f t="shared" si="12"/>
        <v>85.94146778146397</v>
      </c>
      <c r="J175" s="7">
        <v>1.902700491</v>
      </c>
      <c r="K175" s="18">
        <v>0</v>
      </c>
      <c r="L175" s="15">
        <v>1.096866782</v>
      </c>
      <c r="M175" s="15">
        <v>1</v>
      </c>
      <c r="N175" s="7">
        <v>195.87575559999999</v>
      </c>
      <c r="O175" s="8">
        <f t="shared" si="16"/>
        <v>195.88</v>
      </c>
      <c r="P175" s="5">
        <f t="shared" si="13"/>
        <v>196.67884619795998</v>
      </c>
      <c r="Q175" s="5">
        <f t="shared" si="14"/>
        <v>199.72736831402838</v>
      </c>
      <c r="R175" s="10">
        <f>Q175*Index!$H$16</f>
        <v>273.2983118558929</v>
      </c>
      <c r="T175" s="7">
        <v>7.4623431719999997</v>
      </c>
      <c r="U175" s="5">
        <f t="shared" si="15"/>
        <v>7.5780094911660001</v>
      </c>
      <c r="V175" s="5">
        <f>U175*(Index!$G$16/Index!$G$7)</f>
        <v>8.5738221756683135</v>
      </c>
      <c r="X175" s="7">
        <v>281.87</v>
      </c>
      <c r="Y175" s="20">
        <f t="shared" si="17"/>
        <v>281.87</v>
      </c>
    </row>
    <row r="176" spans="1:25">
      <c r="A176" s="2" t="s">
        <v>383</v>
      </c>
      <c r="B176" s="2" t="s">
        <v>0</v>
      </c>
      <c r="C176" s="2">
        <v>15</v>
      </c>
      <c r="D176" s="2" t="s">
        <v>1429</v>
      </c>
      <c r="E176" s="2" t="s">
        <v>39</v>
      </c>
      <c r="F176" s="2" t="s">
        <v>197</v>
      </c>
      <c r="G176" s="16">
        <v>17.004716590000001</v>
      </c>
      <c r="H176" s="16">
        <v>57.329712479999998</v>
      </c>
      <c r="I176" s="16">
        <f t="shared" si="12"/>
        <v>55.809844428846887</v>
      </c>
      <c r="J176" s="7">
        <v>1.7696641829999999</v>
      </c>
      <c r="K176" s="18">
        <v>0</v>
      </c>
      <c r="L176" s="15">
        <v>0.97955364599999994</v>
      </c>
      <c r="M176" s="15">
        <v>1</v>
      </c>
      <c r="N176" s="7">
        <v>128.8573207</v>
      </c>
      <c r="O176" s="8">
        <f t="shared" si="16"/>
        <v>128.86000000000001</v>
      </c>
      <c r="P176" s="5">
        <f t="shared" si="13"/>
        <v>129.38563571487001</v>
      </c>
      <c r="Q176" s="5">
        <f t="shared" si="14"/>
        <v>131.39111306845049</v>
      </c>
      <c r="R176" s="10">
        <f>Q176*Index!$H$16</f>
        <v>179.78992912986828</v>
      </c>
      <c r="T176" s="7">
        <v>6.4449040389999999</v>
      </c>
      <c r="U176" s="5">
        <f t="shared" si="15"/>
        <v>6.5448000516045006</v>
      </c>
      <c r="V176" s="5">
        <f>U176*(Index!$G$16/Index!$G$7)</f>
        <v>7.404840530112315</v>
      </c>
      <c r="X176" s="7">
        <v>183.97</v>
      </c>
      <c r="Y176" s="20">
        <f t="shared" si="17"/>
        <v>183.97</v>
      </c>
    </row>
    <row r="177" spans="1:25">
      <c r="A177" s="2" t="s">
        <v>384</v>
      </c>
      <c r="B177" s="2" t="s">
        <v>0</v>
      </c>
      <c r="C177" s="2">
        <v>15</v>
      </c>
      <c r="D177" s="2" t="s">
        <v>203</v>
      </c>
      <c r="E177" s="2" t="s">
        <v>39</v>
      </c>
      <c r="F177" s="2" t="s">
        <v>22</v>
      </c>
      <c r="G177" s="16">
        <v>17.004716590000001</v>
      </c>
      <c r="H177" s="16">
        <v>43.561394649999997</v>
      </c>
      <c r="I177" s="16">
        <f t="shared" si="12"/>
        <v>45.705562964089047</v>
      </c>
      <c r="J177" s="7">
        <v>2.0707551199999998</v>
      </c>
      <c r="K177" s="18">
        <v>1</v>
      </c>
      <c r="L177" s="15">
        <v>1.035402113</v>
      </c>
      <c r="M177" s="15">
        <v>1</v>
      </c>
      <c r="N177" s="7">
        <v>129.8576324</v>
      </c>
      <c r="O177" s="8">
        <f t="shared" si="16"/>
        <v>129.86000000000001</v>
      </c>
      <c r="P177" s="5">
        <f t="shared" si="13"/>
        <v>130.39004869284</v>
      </c>
      <c r="Q177" s="5">
        <f t="shared" si="14"/>
        <v>132.41109444757902</v>
      </c>
      <c r="R177" s="10">
        <f>Q177*Index!$H$16</f>
        <v>181.18562763325008</v>
      </c>
      <c r="T177" s="7">
        <v>5.4516954149999997</v>
      </c>
      <c r="U177" s="5">
        <f t="shared" si="15"/>
        <v>5.5361966939325002</v>
      </c>
      <c r="V177" s="5">
        <f>U177*(Index!$G$16/Index!$G$7)</f>
        <v>6.2636984076931537</v>
      </c>
      <c r="X177" s="7">
        <v>187.45</v>
      </c>
      <c r="Y177" s="20">
        <f t="shared" si="17"/>
        <v>187.45</v>
      </c>
    </row>
    <row r="178" spans="1:25">
      <c r="A178" s="2" t="s">
        <v>385</v>
      </c>
      <c r="B178" s="2" t="s">
        <v>0</v>
      </c>
      <c r="C178" s="2">
        <v>15</v>
      </c>
      <c r="D178" s="2" t="s">
        <v>42</v>
      </c>
      <c r="E178" s="2" t="s">
        <v>40</v>
      </c>
      <c r="F178" s="2" t="s">
        <v>22</v>
      </c>
      <c r="G178" s="16">
        <v>17.004716590000001</v>
      </c>
      <c r="H178" s="16">
        <v>13.26648563</v>
      </c>
      <c r="I178" s="16">
        <f t="shared" si="12"/>
        <v>13.281703114712002</v>
      </c>
      <c r="J178" s="7">
        <v>1.750954406</v>
      </c>
      <c r="K178" s="18">
        <v>0</v>
      </c>
      <c r="L178" s="15">
        <v>1.0005027049999999</v>
      </c>
      <c r="M178" s="15">
        <v>1</v>
      </c>
      <c r="N178" s="7">
        <v>53.030139990000002</v>
      </c>
      <c r="O178" s="8">
        <f t="shared" si="16"/>
        <v>53.03</v>
      </c>
      <c r="P178" s="5">
        <f t="shared" si="13"/>
        <v>53.247563563959005</v>
      </c>
      <c r="Q178" s="5">
        <f t="shared" si="14"/>
        <v>54.072900799200376</v>
      </c>
      <c r="R178" s="10">
        <f>Q178*Index!$H$16</f>
        <v>73.991024015984337</v>
      </c>
      <c r="T178" s="7">
        <v>3.149529545</v>
      </c>
      <c r="U178" s="5">
        <f t="shared" si="15"/>
        <v>3.1983472529475003</v>
      </c>
      <c r="V178" s="5">
        <f>U178*(Index!$G$16/Index!$G$7)</f>
        <v>3.6186363496609695</v>
      </c>
      <c r="X178" s="7">
        <v>77.61</v>
      </c>
      <c r="Y178" s="20">
        <f t="shared" si="17"/>
        <v>77.61</v>
      </c>
    </row>
    <row r="179" spans="1:25">
      <c r="A179" s="2" t="s">
        <v>386</v>
      </c>
      <c r="B179" s="2" t="s">
        <v>0</v>
      </c>
      <c r="C179" s="2">
        <v>15</v>
      </c>
      <c r="D179" s="2" t="s">
        <v>43</v>
      </c>
      <c r="E179" s="2" t="s">
        <v>40</v>
      </c>
      <c r="F179" s="2" t="s">
        <v>22</v>
      </c>
      <c r="G179" s="16">
        <v>17.004716590000001</v>
      </c>
      <c r="H179" s="16">
        <v>20.485325320000001</v>
      </c>
      <c r="I179" s="16">
        <f t="shared" si="12"/>
        <v>21.269780040949463</v>
      </c>
      <c r="J179" s="7">
        <v>2.058078369</v>
      </c>
      <c r="K179" s="18">
        <v>0</v>
      </c>
      <c r="L179" s="15">
        <v>1.020924349</v>
      </c>
      <c r="M179" s="15">
        <v>1</v>
      </c>
      <c r="N179" s="7">
        <v>78.771913609999999</v>
      </c>
      <c r="O179" s="8">
        <f t="shared" si="16"/>
        <v>78.77</v>
      </c>
      <c r="P179" s="5">
        <f t="shared" si="13"/>
        <v>79.094878455800995</v>
      </c>
      <c r="Q179" s="5">
        <f t="shared" si="14"/>
        <v>80.320849071865922</v>
      </c>
      <c r="R179" s="10">
        <f>Q179*Index!$H$16</f>
        <v>109.9075837401453</v>
      </c>
      <c r="T179" s="7">
        <v>3.6242163879999998</v>
      </c>
      <c r="U179" s="5">
        <f t="shared" si="15"/>
        <v>3.6803917420140002</v>
      </c>
      <c r="V179" s="5">
        <f>U179*(Index!$G$16/Index!$G$7)</f>
        <v>4.1640254435694724</v>
      </c>
      <c r="X179" s="7">
        <v>114.07</v>
      </c>
      <c r="Y179" s="20">
        <f t="shared" si="17"/>
        <v>114.07</v>
      </c>
    </row>
    <row r="180" spans="1:25">
      <c r="A180" s="2" t="s">
        <v>387</v>
      </c>
      <c r="B180" s="2" t="s">
        <v>0</v>
      </c>
      <c r="C180" s="2">
        <v>15</v>
      </c>
      <c r="D180" s="2" t="s">
        <v>44</v>
      </c>
      <c r="E180" s="2" t="s">
        <v>40</v>
      </c>
      <c r="F180" s="2" t="s">
        <v>22</v>
      </c>
      <c r="G180" s="16">
        <v>17.004716590000001</v>
      </c>
      <c r="H180" s="16">
        <v>25.076952250000001</v>
      </c>
      <c r="I180" s="16">
        <f t="shared" si="12"/>
        <v>26.713871642234707</v>
      </c>
      <c r="J180" s="7">
        <v>2.0629774360000002</v>
      </c>
      <c r="K180" s="18">
        <v>0</v>
      </c>
      <c r="L180" s="15">
        <v>1.0388986330000001</v>
      </c>
      <c r="M180" s="15">
        <v>1</v>
      </c>
      <c r="N180" s="7">
        <v>90.190461089999999</v>
      </c>
      <c r="O180" s="8">
        <f t="shared" si="16"/>
        <v>90.19</v>
      </c>
      <c r="P180" s="5">
        <f t="shared" si="13"/>
        <v>90.560241980469002</v>
      </c>
      <c r="Q180" s="5">
        <f t="shared" si="14"/>
        <v>91.96392573116627</v>
      </c>
      <c r="R180" s="10">
        <f>Q180*Index!$H$16</f>
        <v>125.83946740063828</v>
      </c>
      <c r="T180" s="7">
        <v>3.8695112859999998</v>
      </c>
      <c r="U180" s="5">
        <f t="shared" si="15"/>
        <v>3.9294887109330001</v>
      </c>
      <c r="V180" s="5">
        <f>U180*(Index!$G$16/Index!$G$7)</f>
        <v>4.4458558000105892</v>
      </c>
      <c r="X180" s="7">
        <v>130.29</v>
      </c>
      <c r="Y180" s="20">
        <f t="shared" si="17"/>
        <v>130.29</v>
      </c>
    </row>
    <row r="181" spans="1:25">
      <c r="A181" s="2" t="s">
        <v>388</v>
      </c>
      <c r="B181" s="2" t="s">
        <v>0</v>
      </c>
      <c r="C181" s="2">
        <v>15</v>
      </c>
      <c r="D181" s="2" t="s">
        <v>45</v>
      </c>
      <c r="E181" s="2" t="s">
        <v>40</v>
      </c>
      <c r="F181" s="2" t="s">
        <v>22</v>
      </c>
      <c r="G181" s="16">
        <v>17.004716590000001</v>
      </c>
      <c r="H181" s="16">
        <v>31.272310829999999</v>
      </c>
      <c r="I181" s="16">
        <f t="shared" si="12"/>
        <v>34.141444597881652</v>
      </c>
      <c r="J181" s="7">
        <v>1.9998539609999999</v>
      </c>
      <c r="K181" s="18">
        <v>0</v>
      </c>
      <c r="L181" s="15">
        <v>1.059430622</v>
      </c>
      <c r="M181" s="15">
        <v>1</v>
      </c>
      <c r="N181" s="7">
        <v>102.28485310000001</v>
      </c>
      <c r="O181" s="8">
        <f t="shared" si="16"/>
        <v>102.28</v>
      </c>
      <c r="P181" s="5">
        <f t="shared" si="13"/>
        <v>102.70422099771001</v>
      </c>
      <c r="Q181" s="5">
        <f t="shared" si="14"/>
        <v>104.29613642317452</v>
      </c>
      <c r="R181" s="10">
        <f>Q181*Index!$H$16</f>
        <v>142.71433233290867</v>
      </c>
      <c r="T181" s="7">
        <v>3.787362694</v>
      </c>
      <c r="U181" s="5">
        <f t="shared" si="15"/>
        <v>3.8460668157570002</v>
      </c>
      <c r="V181" s="5">
        <f>U181*(Index!$G$16/Index!$G$7)</f>
        <v>4.3514715826735619</v>
      </c>
      <c r="X181" s="7">
        <v>147.07</v>
      </c>
      <c r="Y181" s="20">
        <f t="shared" si="17"/>
        <v>147.07</v>
      </c>
    </row>
    <row r="182" spans="1:25">
      <c r="A182" s="2" t="s">
        <v>389</v>
      </c>
      <c r="B182" s="2" t="s">
        <v>0</v>
      </c>
      <c r="C182" s="2">
        <v>15</v>
      </c>
      <c r="D182" s="2" t="s">
        <v>1434</v>
      </c>
      <c r="E182" s="2" t="s">
        <v>40</v>
      </c>
      <c r="F182" s="2" t="s">
        <v>22</v>
      </c>
      <c r="G182" s="16">
        <v>17.004716590000001</v>
      </c>
      <c r="H182" s="16">
        <v>36.18488353</v>
      </c>
      <c r="I182" s="16">
        <f t="shared" si="12"/>
        <v>38.946075136071073</v>
      </c>
      <c r="J182" s="7">
        <v>1.99489223</v>
      </c>
      <c r="K182" s="18">
        <v>0</v>
      </c>
      <c r="L182" s="15">
        <v>1.0519122460000001</v>
      </c>
      <c r="M182" s="15">
        <v>1</v>
      </c>
      <c r="N182" s="7">
        <v>111.6157996</v>
      </c>
      <c r="O182" s="8">
        <f t="shared" si="16"/>
        <v>111.62</v>
      </c>
      <c r="P182" s="5">
        <f t="shared" si="13"/>
        <v>112.07342437836</v>
      </c>
      <c r="Q182" s="5">
        <f t="shared" si="14"/>
        <v>113.81056245622459</v>
      </c>
      <c r="R182" s="10">
        <f>Q182*Index!$H$16</f>
        <v>155.73346233527252</v>
      </c>
      <c r="T182" s="7">
        <v>4.3894411949999999</v>
      </c>
      <c r="U182" s="5">
        <f t="shared" si="15"/>
        <v>4.4574775335224999</v>
      </c>
      <c r="V182" s="5">
        <f>U182*(Index!$G$16/Index!$G$7)</f>
        <v>5.0432266902028005</v>
      </c>
      <c r="X182" s="7">
        <v>160.78</v>
      </c>
      <c r="Y182" s="20">
        <f t="shared" si="17"/>
        <v>160.78</v>
      </c>
    </row>
    <row r="183" spans="1:25">
      <c r="A183" s="2" t="s">
        <v>390</v>
      </c>
      <c r="B183" s="2" t="s">
        <v>0</v>
      </c>
      <c r="C183" s="2">
        <v>15</v>
      </c>
      <c r="D183" s="2" t="s">
        <v>1435</v>
      </c>
      <c r="E183" s="2" t="s">
        <v>40</v>
      </c>
      <c r="F183" s="2" t="s">
        <v>197</v>
      </c>
      <c r="G183" s="16">
        <v>17.004716590000001</v>
      </c>
      <c r="H183" s="16">
        <v>65.914528799999999</v>
      </c>
      <c r="I183" s="16">
        <f t="shared" si="12"/>
        <v>73.946649266797635</v>
      </c>
      <c r="J183" s="7">
        <v>2.0857230260000001</v>
      </c>
      <c r="K183" s="18">
        <v>0</v>
      </c>
      <c r="L183" s="15">
        <v>1.096866782</v>
      </c>
      <c r="M183" s="15">
        <v>1</v>
      </c>
      <c r="N183" s="7">
        <v>189.69935799999999</v>
      </c>
      <c r="O183" s="8">
        <f t="shared" si="16"/>
        <v>189.7</v>
      </c>
      <c r="P183" s="5">
        <f t="shared" si="13"/>
        <v>190.4771253678</v>
      </c>
      <c r="Q183" s="5">
        <f t="shared" si="14"/>
        <v>193.42952081100091</v>
      </c>
      <c r="R183" s="10">
        <f>Q183*Index!$H$16</f>
        <v>264.68060910722875</v>
      </c>
      <c r="T183" s="7">
        <v>11.11544003</v>
      </c>
      <c r="U183" s="5">
        <f t="shared" si="15"/>
        <v>11.287729350465002</v>
      </c>
      <c r="V183" s="5">
        <f>U183*(Index!$G$16/Index!$G$7)</f>
        <v>12.771029692002656</v>
      </c>
      <c r="X183" s="7">
        <v>277.45</v>
      </c>
      <c r="Y183" s="20">
        <f t="shared" si="17"/>
        <v>277.45</v>
      </c>
    </row>
    <row r="184" spans="1:25">
      <c r="A184" s="2" t="s">
        <v>391</v>
      </c>
      <c r="B184" s="2" t="s">
        <v>0</v>
      </c>
      <c r="C184" s="2">
        <v>15</v>
      </c>
      <c r="D184" s="2" t="s">
        <v>1429</v>
      </c>
      <c r="E184" s="2" t="s">
        <v>40</v>
      </c>
      <c r="F184" s="2" t="s">
        <v>197</v>
      </c>
      <c r="G184" s="16">
        <v>17.004716590000001</v>
      </c>
      <c r="H184" s="16">
        <v>49.260577300000001</v>
      </c>
      <c r="I184" s="16">
        <f t="shared" si="12"/>
        <v>47.905693643211023</v>
      </c>
      <c r="J184" s="7">
        <v>2.2445462479999998</v>
      </c>
      <c r="K184" s="18">
        <v>0</v>
      </c>
      <c r="L184" s="15">
        <v>0.97955364599999994</v>
      </c>
      <c r="M184" s="15">
        <v>1</v>
      </c>
      <c r="N184" s="7">
        <v>145.6944178</v>
      </c>
      <c r="O184" s="8">
        <f t="shared" si="16"/>
        <v>145.69</v>
      </c>
      <c r="P184" s="5">
        <f t="shared" si="13"/>
        <v>146.29176491298</v>
      </c>
      <c r="Q184" s="5">
        <f t="shared" si="14"/>
        <v>148.5592872691312</v>
      </c>
      <c r="R184" s="10">
        <f>Q184*Index!$H$16</f>
        <v>203.28211783841181</v>
      </c>
      <c r="T184" s="7">
        <v>5.867894841</v>
      </c>
      <c r="U184" s="5">
        <f t="shared" si="15"/>
        <v>5.9588472110355006</v>
      </c>
      <c r="V184" s="5">
        <f>U184*(Index!$G$16/Index!$G$7)</f>
        <v>6.7418886739259571</v>
      </c>
      <c r="X184" s="7">
        <v>206.41</v>
      </c>
      <c r="Y184" s="20">
        <f t="shared" si="17"/>
        <v>206.41</v>
      </c>
    </row>
    <row r="185" spans="1:25">
      <c r="A185" s="2" t="s">
        <v>392</v>
      </c>
      <c r="B185" s="2" t="s">
        <v>0</v>
      </c>
      <c r="C185" s="2">
        <v>15</v>
      </c>
      <c r="D185" s="2" t="s">
        <v>203</v>
      </c>
      <c r="E185" s="2" t="s">
        <v>40</v>
      </c>
      <c r="F185" s="2" t="s">
        <v>22</v>
      </c>
      <c r="G185" s="16">
        <v>17.004716590000001</v>
      </c>
      <c r="H185" s="16">
        <v>39.834567909999997</v>
      </c>
      <c r="I185" s="16">
        <f t="shared" si="12"/>
        <v>41.84679868270814</v>
      </c>
      <c r="J185" s="7">
        <v>2.3542942249999999</v>
      </c>
      <c r="K185" s="18">
        <v>1</v>
      </c>
      <c r="L185" s="15">
        <v>1.035402113</v>
      </c>
      <c r="M185" s="15">
        <v>1</v>
      </c>
      <c r="N185" s="7">
        <v>138.55378250000001</v>
      </c>
      <c r="O185" s="8">
        <f t="shared" si="16"/>
        <v>138.55000000000001</v>
      </c>
      <c r="P185" s="5">
        <f t="shared" si="13"/>
        <v>139.12185300825001</v>
      </c>
      <c r="Q185" s="5">
        <f t="shared" si="14"/>
        <v>141.27824172987789</v>
      </c>
      <c r="R185" s="10">
        <f>Q185*Index!$H$16</f>
        <v>193.31904932546209</v>
      </c>
      <c r="T185" s="7">
        <v>5.2116696449999997</v>
      </c>
      <c r="U185" s="5">
        <f t="shared" si="15"/>
        <v>5.2924505244975002</v>
      </c>
      <c r="V185" s="5">
        <f>U185*(Index!$G$16/Index!$G$7)</f>
        <v>5.9879219897337643</v>
      </c>
      <c r="X185" s="7">
        <v>199.31</v>
      </c>
      <c r="Y185" s="20">
        <f t="shared" si="17"/>
        <v>199.31</v>
      </c>
    </row>
    <row r="186" spans="1:25">
      <c r="A186" s="2" t="s">
        <v>393</v>
      </c>
      <c r="B186" s="2" t="s">
        <v>0</v>
      </c>
      <c r="C186" s="2">
        <v>15</v>
      </c>
      <c r="D186" s="2" t="s">
        <v>42</v>
      </c>
      <c r="E186" s="2" t="s">
        <v>41</v>
      </c>
      <c r="F186" s="2" t="s">
        <v>22</v>
      </c>
      <c r="G186" s="16">
        <v>17.004716590000001</v>
      </c>
      <c r="H186" s="16">
        <v>13.573164009999999</v>
      </c>
      <c r="I186" s="16">
        <f t="shared" si="12"/>
        <v>13.58853566346702</v>
      </c>
      <c r="J186" s="7">
        <v>1.2614625180000001</v>
      </c>
      <c r="K186" s="18">
        <v>1</v>
      </c>
      <c r="L186" s="15">
        <v>1.0005027049999999</v>
      </c>
      <c r="M186" s="15">
        <v>1</v>
      </c>
      <c r="N186" s="7">
        <v>38.592241000000001</v>
      </c>
      <c r="O186" s="8">
        <f t="shared" si="16"/>
        <v>38.590000000000003</v>
      </c>
      <c r="P186" s="5">
        <f t="shared" si="13"/>
        <v>38.750469188099999</v>
      </c>
      <c r="Q186" s="5">
        <f t="shared" si="14"/>
        <v>39.351101460515551</v>
      </c>
      <c r="R186" s="10">
        <f>Q186*Index!$H$16</f>
        <v>53.846349098835461</v>
      </c>
      <c r="T186" s="7">
        <v>3.1851143710000001</v>
      </c>
      <c r="U186" s="5">
        <f t="shared" si="15"/>
        <v>3.2344836437505005</v>
      </c>
      <c r="V186" s="5">
        <f>U186*(Index!$G$16/Index!$G$7)</f>
        <v>3.6595213589997089</v>
      </c>
      <c r="X186" s="7">
        <v>57.51</v>
      </c>
      <c r="Y186" s="20">
        <f t="shared" si="17"/>
        <v>57.51</v>
      </c>
    </row>
    <row r="187" spans="1:25">
      <c r="A187" s="2" t="s">
        <v>394</v>
      </c>
      <c r="B187" s="2" t="s">
        <v>0</v>
      </c>
      <c r="C187" s="2">
        <v>15</v>
      </c>
      <c r="D187" s="2" t="s">
        <v>43</v>
      </c>
      <c r="E187" s="2" t="s">
        <v>41</v>
      </c>
      <c r="F187" s="2" t="s">
        <v>22</v>
      </c>
      <c r="G187" s="16">
        <v>17.004716590000001</v>
      </c>
      <c r="H187" s="16">
        <v>21.208420270000001</v>
      </c>
      <c r="I187" s="16">
        <f t="shared" si="12"/>
        <v>22.008005282043406</v>
      </c>
      <c r="J187" s="7">
        <v>1.521395815</v>
      </c>
      <c r="K187" s="18">
        <v>0</v>
      </c>
      <c r="L187" s="15">
        <v>1.020924349</v>
      </c>
      <c r="M187" s="15">
        <v>1</v>
      </c>
      <c r="N187" s="7">
        <v>59.353791790000002</v>
      </c>
      <c r="O187" s="8">
        <f t="shared" si="16"/>
        <v>59.35</v>
      </c>
      <c r="P187" s="5">
        <f t="shared" si="13"/>
        <v>59.597142336339004</v>
      </c>
      <c r="Q187" s="5">
        <f t="shared" si="14"/>
        <v>60.520898042552261</v>
      </c>
      <c r="R187" s="10">
        <f>Q187*Index!$H$16</f>
        <v>82.814185189814054</v>
      </c>
      <c r="T187" s="7">
        <v>3.9797870199999998</v>
      </c>
      <c r="U187" s="5">
        <f t="shared" si="15"/>
        <v>4.0414737188099998</v>
      </c>
      <c r="V187" s="5">
        <f>U187*(Index!$G$16/Index!$G$7)</f>
        <v>4.5725565576432476</v>
      </c>
      <c r="X187" s="7">
        <v>87.39</v>
      </c>
      <c r="Y187" s="20">
        <f t="shared" si="17"/>
        <v>87.39</v>
      </c>
    </row>
    <row r="188" spans="1:25">
      <c r="A188" s="2" t="s">
        <v>395</v>
      </c>
      <c r="B188" s="2" t="s">
        <v>0</v>
      </c>
      <c r="C188" s="2">
        <v>15</v>
      </c>
      <c r="D188" s="2" t="s">
        <v>44</v>
      </c>
      <c r="E188" s="2" t="s">
        <v>41</v>
      </c>
      <c r="F188" s="2" t="s">
        <v>22</v>
      </c>
      <c r="G188" s="16">
        <v>17.004716590000001</v>
      </c>
      <c r="H188" s="16">
        <v>26.914889509999998</v>
      </c>
      <c r="I188" s="16">
        <f t="shared" si="12"/>
        <v>28.623302149188461</v>
      </c>
      <c r="J188" s="7">
        <v>1.6013025540000001</v>
      </c>
      <c r="K188" s="18">
        <v>0</v>
      </c>
      <c r="L188" s="15">
        <v>1.0388986330000001</v>
      </c>
      <c r="M188" s="15">
        <v>1</v>
      </c>
      <c r="N188" s="7">
        <v>73.064262979999995</v>
      </c>
      <c r="O188" s="8">
        <f t="shared" si="16"/>
        <v>73.06</v>
      </c>
      <c r="P188" s="5">
        <f t="shared" si="13"/>
        <v>73.363826458218</v>
      </c>
      <c r="Q188" s="5">
        <f t="shared" si="14"/>
        <v>74.500965768320384</v>
      </c>
      <c r="R188" s="10">
        <f>Q188*Index!$H$16</f>
        <v>101.94390657620013</v>
      </c>
      <c r="T188" s="7">
        <v>4.1179070519999996</v>
      </c>
      <c r="U188" s="5">
        <f t="shared" si="15"/>
        <v>4.1817346113060001</v>
      </c>
      <c r="V188" s="5">
        <f>U188*(Index!$G$16/Index!$G$7)</f>
        <v>4.7312488833605917</v>
      </c>
      <c r="X188" s="7">
        <v>106.68</v>
      </c>
      <c r="Y188" s="20">
        <f t="shared" si="17"/>
        <v>106.68</v>
      </c>
    </row>
    <row r="189" spans="1:25">
      <c r="A189" s="2" t="s">
        <v>396</v>
      </c>
      <c r="B189" s="2" t="s">
        <v>0</v>
      </c>
      <c r="C189" s="2">
        <v>15</v>
      </c>
      <c r="D189" s="2" t="s">
        <v>45</v>
      </c>
      <c r="E189" s="2" t="s">
        <v>41</v>
      </c>
      <c r="F189" s="2" t="s">
        <v>22</v>
      </c>
      <c r="G189" s="16">
        <v>17.004716590000001</v>
      </c>
      <c r="H189" s="16">
        <v>34.174022749999999</v>
      </c>
      <c r="I189" s="16">
        <f t="shared" si="12"/>
        <v>37.215607062152074</v>
      </c>
      <c r="J189" s="7">
        <v>1.6131401510000001</v>
      </c>
      <c r="K189" s="18">
        <v>0</v>
      </c>
      <c r="L189" s="15">
        <v>1.059430622</v>
      </c>
      <c r="M189" s="15">
        <v>1</v>
      </c>
      <c r="N189" s="7">
        <v>87.464981050000006</v>
      </c>
      <c r="O189" s="8">
        <f t="shared" si="16"/>
        <v>87.46</v>
      </c>
      <c r="P189" s="5">
        <f t="shared" si="13"/>
        <v>87.823587472305007</v>
      </c>
      <c r="Q189" s="5">
        <f t="shared" si="14"/>
        <v>89.184853078125741</v>
      </c>
      <c r="R189" s="10">
        <f>Q189*Index!$H$16</f>
        <v>122.03670430906899</v>
      </c>
      <c r="T189" s="7">
        <v>4.1249519890000004</v>
      </c>
      <c r="U189" s="5">
        <f t="shared" si="15"/>
        <v>4.1888887448295007</v>
      </c>
      <c r="V189" s="5">
        <f>U189*(Index!$G$16/Index!$G$7)</f>
        <v>4.7393431287851966</v>
      </c>
      <c r="X189" s="7">
        <v>126.78</v>
      </c>
      <c r="Y189" s="20">
        <f t="shared" si="17"/>
        <v>126.78</v>
      </c>
    </row>
    <row r="190" spans="1:25">
      <c r="A190" s="2" t="s">
        <v>397</v>
      </c>
      <c r="B190" s="2" t="s">
        <v>0</v>
      </c>
      <c r="C190" s="2">
        <v>15</v>
      </c>
      <c r="D190" s="2" t="s">
        <v>1434</v>
      </c>
      <c r="E190" s="2" t="s">
        <v>41</v>
      </c>
      <c r="F190" s="2" t="s">
        <v>22</v>
      </c>
      <c r="G190" s="16">
        <v>17.004716590000001</v>
      </c>
      <c r="H190" s="16">
        <v>40.559167690000002</v>
      </c>
      <c r="I190" s="16">
        <f t="shared" si="12"/>
        <v>43.547438211458903</v>
      </c>
      <c r="J190" s="7">
        <v>1.617978087</v>
      </c>
      <c r="K190" s="18">
        <v>0</v>
      </c>
      <c r="L190" s="15">
        <v>1.0519122460000001</v>
      </c>
      <c r="M190" s="15">
        <v>1</v>
      </c>
      <c r="N190" s="7">
        <v>97.972059599999994</v>
      </c>
      <c r="O190" s="8">
        <f t="shared" si="16"/>
        <v>97.97</v>
      </c>
      <c r="P190" s="5">
        <f t="shared" si="13"/>
        <v>98.373745044359993</v>
      </c>
      <c r="Q190" s="5">
        <f t="shared" si="14"/>
        <v>99.898538092547582</v>
      </c>
      <c r="R190" s="10">
        <f>Q190*Index!$H$16</f>
        <v>136.69684854925927</v>
      </c>
      <c r="T190" s="7">
        <v>4.3836764449999999</v>
      </c>
      <c r="U190" s="5">
        <f t="shared" si="15"/>
        <v>4.4516234298975004</v>
      </c>
      <c r="V190" s="5">
        <f>U190*(Index!$G$16/Index!$G$7)</f>
        <v>5.0366033092823628</v>
      </c>
      <c r="X190" s="7">
        <v>141.72999999999999</v>
      </c>
      <c r="Y190" s="20">
        <f t="shared" si="17"/>
        <v>141.72999999999999</v>
      </c>
    </row>
    <row r="191" spans="1:25">
      <c r="A191" s="2" t="s">
        <v>398</v>
      </c>
      <c r="B191" s="2" t="s">
        <v>0</v>
      </c>
      <c r="C191" s="2">
        <v>15</v>
      </c>
      <c r="D191" s="2" t="s">
        <v>1435</v>
      </c>
      <c r="E191" s="2" t="s">
        <v>41</v>
      </c>
      <c r="F191" s="2" t="s">
        <v>197</v>
      </c>
      <c r="G191" s="16">
        <v>17.004716590000001</v>
      </c>
      <c r="H191" s="16">
        <v>67.268367299999994</v>
      </c>
      <c r="I191" s="16">
        <f t="shared" si="12"/>
        <v>75.431629745640336</v>
      </c>
      <c r="J191" s="7">
        <v>1.5585985149999999</v>
      </c>
      <c r="K191" s="18">
        <v>0</v>
      </c>
      <c r="L191" s="15">
        <v>1.096866782</v>
      </c>
      <c r="M191" s="15">
        <v>1</v>
      </c>
      <c r="N191" s="7">
        <v>144.07115210000001</v>
      </c>
      <c r="O191" s="8">
        <f t="shared" si="16"/>
        <v>144.07</v>
      </c>
      <c r="P191" s="5">
        <f t="shared" si="13"/>
        <v>144.66184382361001</v>
      </c>
      <c r="Q191" s="5">
        <f t="shared" si="14"/>
        <v>146.90410240287599</v>
      </c>
      <c r="R191" s="10">
        <f>Q191*Index!$H$16</f>
        <v>201.01723429453148</v>
      </c>
      <c r="T191" s="7">
        <v>7.4167538930000001</v>
      </c>
      <c r="U191" s="5">
        <f t="shared" si="15"/>
        <v>7.5317135783415008</v>
      </c>
      <c r="V191" s="5">
        <f>U191*(Index!$G$16/Index!$G$7)</f>
        <v>8.5214425996754066</v>
      </c>
      <c r="X191" s="7">
        <v>209.54</v>
      </c>
      <c r="Y191" s="20">
        <f t="shared" si="17"/>
        <v>209.54</v>
      </c>
    </row>
    <row r="192" spans="1:25">
      <c r="A192" s="2" t="s">
        <v>399</v>
      </c>
      <c r="B192" s="2" t="s">
        <v>0</v>
      </c>
      <c r="C192" s="2">
        <v>15</v>
      </c>
      <c r="D192" s="2" t="s">
        <v>1429</v>
      </c>
      <c r="E192" s="2" t="s">
        <v>41</v>
      </c>
      <c r="F192" s="2" t="s">
        <v>197</v>
      </c>
      <c r="G192" s="16">
        <v>17.004716590000001</v>
      </c>
      <c r="H192" s="16">
        <v>50.196716219999999</v>
      </c>
      <c r="I192" s="16">
        <f t="shared" ref="I192:I254" si="18">(G192+H192)*L192*M192-G192</f>
        <v>48.822691935459517</v>
      </c>
      <c r="J192" s="7">
        <v>1.613319277</v>
      </c>
      <c r="K192" s="18">
        <v>0</v>
      </c>
      <c r="L192" s="15">
        <v>0.97955364599999994</v>
      </c>
      <c r="M192" s="15">
        <v>1</v>
      </c>
      <c r="N192" s="7">
        <v>106.2006272</v>
      </c>
      <c r="O192" s="8">
        <f t="shared" si="16"/>
        <v>106.2</v>
      </c>
      <c r="P192" s="5">
        <f t="shared" ref="P192:P254" si="19">N192*(1.0041)</f>
        <v>106.63604977151999</v>
      </c>
      <c r="Q192" s="5">
        <f t="shared" ref="Q192:Q254" si="20">P192*(1.0155)</f>
        <v>108.28890854297856</v>
      </c>
      <c r="R192" s="10">
        <f>Q192*Index!$H$16</f>
        <v>148.17786939935624</v>
      </c>
      <c r="T192" s="7">
        <v>5.7125539769999998</v>
      </c>
      <c r="U192" s="5">
        <f t="shared" ref="U192:U254" si="21">T192*(1.0155)</f>
        <v>5.8010985636435004</v>
      </c>
      <c r="V192" s="5">
        <f>U192*(Index!$G$16/Index!$G$7)</f>
        <v>6.5634105586942608</v>
      </c>
      <c r="X192" s="7">
        <v>152.08000000000001</v>
      </c>
      <c r="Y192" s="20">
        <f t="shared" si="17"/>
        <v>152.08000000000001</v>
      </c>
    </row>
    <row r="193" spans="1:25">
      <c r="A193" s="2" t="s">
        <v>400</v>
      </c>
      <c r="B193" s="2" t="s">
        <v>0</v>
      </c>
      <c r="C193" s="2">
        <v>15</v>
      </c>
      <c r="D193" s="2" t="s">
        <v>203</v>
      </c>
      <c r="E193" s="2" t="s">
        <v>41</v>
      </c>
      <c r="F193" s="2" t="s">
        <v>22</v>
      </c>
      <c r="G193" s="16">
        <v>17.004716590000001</v>
      </c>
      <c r="H193" s="16">
        <v>38.523947620000001</v>
      </c>
      <c r="I193" s="16">
        <f t="shared" si="18"/>
        <v>40.489779665101473</v>
      </c>
      <c r="J193" s="7">
        <v>1.893073644</v>
      </c>
      <c r="K193" s="18">
        <v>1</v>
      </c>
      <c r="L193" s="15">
        <v>1.035402113</v>
      </c>
      <c r="M193" s="15">
        <v>1</v>
      </c>
      <c r="N193" s="7">
        <v>108.84131549999999</v>
      </c>
      <c r="O193" s="8">
        <f t="shared" si="16"/>
        <v>108.84</v>
      </c>
      <c r="P193" s="5">
        <f t="shared" si="19"/>
        <v>109.28756489355</v>
      </c>
      <c r="Q193" s="5">
        <f t="shared" si="20"/>
        <v>110.98152214940004</v>
      </c>
      <c r="R193" s="10">
        <f>Q193*Index!$H$16</f>
        <v>151.86232566254682</v>
      </c>
      <c r="T193" s="7">
        <v>5.0844788669999996</v>
      </c>
      <c r="U193" s="5">
        <f t="shared" si="21"/>
        <v>5.1632882894385004</v>
      </c>
      <c r="V193" s="5">
        <f>U193*(Index!$G$16/Index!$G$7)</f>
        <v>5.8417867761927029</v>
      </c>
      <c r="X193" s="7">
        <v>157.69999999999999</v>
      </c>
      <c r="Y193" s="20">
        <f t="shared" si="17"/>
        <v>157.69999999999999</v>
      </c>
    </row>
    <row r="194" spans="1:25">
      <c r="A194" s="2" t="s">
        <v>401</v>
      </c>
      <c r="B194" s="2" t="s">
        <v>33</v>
      </c>
      <c r="C194" s="2">
        <v>15</v>
      </c>
      <c r="D194" s="2" t="s">
        <v>42</v>
      </c>
      <c r="E194" s="2" t="s">
        <v>34</v>
      </c>
      <c r="F194" s="2" t="s">
        <v>22</v>
      </c>
      <c r="G194" s="16">
        <v>17.004716590000001</v>
      </c>
      <c r="H194" s="16">
        <v>10.21416327</v>
      </c>
      <c r="I194" s="16">
        <f t="shared" si="18"/>
        <v>10.219682668216016</v>
      </c>
      <c r="J194" s="7">
        <v>1.261081374</v>
      </c>
      <c r="K194" s="18">
        <v>1</v>
      </c>
      <c r="L194" s="15">
        <v>1.0005027049999999</v>
      </c>
      <c r="M194" s="15">
        <v>0.99970022400000003</v>
      </c>
      <c r="N194" s="7">
        <v>34.332182819354045</v>
      </c>
      <c r="O194" s="8">
        <f t="shared" ref="O194:O257" si="22">ROUND(J194*SUM(G194:H194)*L194*$M194,2)</f>
        <v>34.33</v>
      </c>
      <c r="P194" s="5">
        <f t="shared" si="19"/>
        <v>34.472944768913393</v>
      </c>
      <c r="Q194" s="5">
        <f t="shared" si="20"/>
        <v>35.007275412831554</v>
      </c>
      <c r="R194" s="10">
        <f>Q194*Index!$H$16</f>
        <v>47.902444986700282</v>
      </c>
      <c r="T194" s="7">
        <v>2.8949186066480195</v>
      </c>
      <c r="U194" s="5">
        <f t="shared" si="21"/>
        <v>2.939789845051064</v>
      </c>
      <c r="V194" s="5">
        <f>U194*(Index!$G$16/Index!$G$7)</f>
        <v>3.3261023748632299</v>
      </c>
      <c r="X194" s="7">
        <v>51.23</v>
      </c>
      <c r="Y194" s="20">
        <f t="shared" ref="Y194:Y257" si="23">ROUND((R194+V194) * IF(D194 = "Forensische en beveiligde zorg - niet klinische of ambulante zorg", 0.982799429, 1),2)</f>
        <v>51.23</v>
      </c>
    </row>
    <row r="195" spans="1:25">
      <c r="A195" s="2" t="s">
        <v>402</v>
      </c>
      <c r="B195" s="2" t="s">
        <v>33</v>
      </c>
      <c r="C195" s="2">
        <v>15</v>
      </c>
      <c r="D195" s="2" t="s">
        <v>43</v>
      </c>
      <c r="E195" s="2" t="s">
        <v>34</v>
      </c>
      <c r="F195" s="2" t="s">
        <v>22</v>
      </c>
      <c r="G195" s="16">
        <v>17.004716590000001</v>
      </c>
      <c r="H195" s="16">
        <v>16.00634208</v>
      </c>
      <c r="I195" s="16">
        <f t="shared" si="18"/>
        <v>16.353360420749802</v>
      </c>
      <c r="J195" s="7">
        <v>1.543853911</v>
      </c>
      <c r="K195" s="18">
        <v>0</v>
      </c>
      <c r="L195" s="15">
        <v>1.020924349</v>
      </c>
      <c r="M195" s="15">
        <v>0.98980123799999997</v>
      </c>
      <c r="N195" s="7">
        <v>51.499997676269558</v>
      </c>
      <c r="O195" s="8">
        <f t="shared" si="22"/>
        <v>51.5</v>
      </c>
      <c r="P195" s="5">
        <f t="shared" si="19"/>
        <v>51.711147666742264</v>
      </c>
      <c r="Q195" s="5">
        <f t="shared" si="20"/>
        <v>52.512670455576774</v>
      </c>
      <c r="R195" s="10">
        <f>Q195*Index!$H$16</f>
        <v>71.856072143248326</v>
      </c>
      <c r="T195" s="7">
        <v>3.1707919798196147</v>
      </c>
      <c r="U195" s="5">
        <f t="shared" si="21"/>
        <v>3.2199392555068189</v>
      </c>
      <c r="V195" s="5">
        <f>U195*(Index!$G$16/Index!$G$7)</f>
        <v>3.6430657186893378</v>
      </c>
      <c r="X195" s="7">
        <v>75.5</v>
      </c>
      <c r="Y195" s="20">
        <f t="shared" si="23"/>
        <v>75.5</v>
      </c>
    </row>
    <row r="196" spans="1:25">
      <c r="A196" s="2" t="s">
        <v>403</v>
      </c>
      <c r="B196" s="2" t="s">
        <v>33</v>
      </c>
      <c r="C196" s="2">
        <v>15</v>
      </c>
      <c r="D196" s="2" t="s">
        <v>44</v>
      </c>
      <c r="E196" s="2" t="s">
        <v>34</v>
      </c>
      <c r="F196" s="2" t="s">
        <v>22</v>
      </c>
      <c r="G196" s="16">
        <v>17.004716590000001</v>
      </c>
      <c r="H196" s="16">
        <v>20.499180419999998</v>
      </c>
      <c r="I196" s="16">
        <f t="shared" si="18"/>
        <v>19.671366912537223</v>
      </c>
      <c r="J196" s="7">
        <v>1.643129633</v>
      </c>
      <c r="K196" s="18">
        <v>0</v>
      </c>
      <c r="L196" s="15">
        <v>1.0388986330000001</v>
      </c>
      <c r="M196" s="15">
        <v>0.94131153499999998</v>
      </c>
      <c r="N196" s="7">
        <v>60.263559643619182</v>
      </c>
      <c r="O196" s="8">
        <f t="shared" si="22"/>
        <v>60.26</v>
      </c>
      <c r="P196" s="5">
        <f t="shared" si="19"/>
        <v>60.510640238158018</v>
      </c>
      <c r="Q196" s="5">
        <f t="shared" si="20"/>
        <v>61.44855516184947</v>
      </c>
      <c r="R196" s="10">
        <f>Q196*Index!$H$16</f>
        <v>84.083551160162244</v>
      </c>
      <c r="T196" s="7">
        <v>3.3847846637061849</v>
      </c>
      <c r="U196" s="5">
        <f t="shared" si="21"/>
        <v>3.4372488259936311</v>
      </c>
      <c r="V196" s="5">
        <f>U196*(Index!$G$16/Index!$G$7)</f>
        <v>3.8889315514778513</v>
      </c>
      <c r="X196" s="7">
        <v>87.97</v>
      </c>
      <c r="Y196" s="20">
        <f t="shared" si="23"/>
        <v>87.97</v>
      </c>
    </row>
    <row r="197" spans="1:25">
      <c r="A197" s="2" t="s">
        <v>404</v>
      </c>
      <c r="B197" s="2" t="s">
        <v>33</v>
      </c>
      <c r="C197" s="2">
        <v>15</v>
      </c>
      <c r="D197" s="2" t="s">
        <v>45</v>
      </c>
      <c r="E197" s="2" t="s">
        <v>34</v>
      </c>
      <c r="F197" s="2" t="s">
        <v>22</v>
      </c>
      <c r="G197" s="16">
        <v>17.004716590000001</v>
      </c>
      <c r="H197" s="16">
        <v>26.150877269999999</v>
      </c>
      <c r="I197" s="16">
        <f t="shared" si="18"/>
        <v>28.122341507934465</v>
      </c>
      <c r="J197" s="7">
        <v>1.7261119840000001</v>
      </c>
      <c r="K197" s="18">
        <v>0</v>
      </c>
      <c r="L197" s="15">
        <v>1.059430622</v>
      </c>
      <c r="M197" s="15">
        <v>0.98702329600000005</v>
      </c>
      <c r="N197" s="7">
        <v>77.894355790130106</v>
      </c>
      <c r="O197" s="8">
        <f t="shared" si="22"/>
        <v>77.89</v>
      </c>
      <c r="P197" s="5">
        <f t="shared" si="19"/>
        <v>78.213722648869634</v>
      </c>
      <c r="Q197" s="5">
        <f t="shared" si="20"/>
        <v>79.426035349927119</v>
      </c>
      <c r="R197" s="10">
        <f>Q197*Index!$H$16</f>
        <v>108.68315925743315</v>
      </c>
      <c r="T197" s="7">
        <v>3.5012754909687902</v>
      </c>
      <c r="U197" s="5">
        <f t="shared" si="21"/>
        <v>3.5555452610788065</v>
      </c>
      <c r="V197" s="5">
        <f>U197*(Index!$G$16/Index!$G$7)</f>
        <v>4.0227731096889014</v>
      </c>
      <c r="X197" s="7">
        <v>112.71</v>
      </c>
      <c r="Y197" s="20">
        <f t="shared" si="23"/>
        <v>112.71</v>
      </c>
    </row>
    <row r="198" spans="1:25">
      <c r="A198" s="2" t="s">
        <v>405</v>
      </c>
      <c r="B198" s="2" t="s">
        <v>33</v>
      </c>
      <c r="C198" s="2">
        <v>15</v>
      </c>
      <c r="D198" s="2" t="s">
        <v>1434</v>
      </c>
      <c r="E198" s="2" t="s">
        <v>34</v>
      </c>
      <c r="F198" s="2" t="s">
        <v>22</v>
      </c>
      <c r="G198" s="16">
        <v>17.004716590000001</v>
      </c>
      <c r="H198" s="16">
        <v>31.249662109999999</v>
      </c>
      <c r="I198" s="16">
        <f t="shared" si="18"/>
        <v>25.217729819200059</v>
      </c>
      <c r="J198" s="7">
        <v>1.7294778980000001</v>
      </c>
      <c r="K198" s="18">
        <v>0</v>
      </c>
      <c r="L198" s="15">
        <v>1.0519122460000001</v>
      </c>
      <c r="M198" s="15">
        <v>0.83181577799999995</v>
      </c>
      <c r="N198" s="7">
        <v>73.022787856913297</v>
      </c>
      <c r="O198" s="8">
        <f t="shared" si="22"/>
        <v>73.02</v>
      </c>
      <c r="P198" s="5">
        <f t="shared" si="19"/>
        <v>73.322181287126639</v>
      </c>
      <c r="Q198" s="5">
        <f t="shared" si="20"/>
        <v>74.458675097077105</v>
      </c>
      <c r="R198" s="10">
        <f>Q198*Index!$H$16</f>
        <v>101.88603784666344</v>
      </c>
      <c r="T198" s="7">
        <v>3.4359508591320478</v>
      </c>
      <c r="U198" s="5">
        <f t="shared" si="21"/>
        <v>3.4892080974485946</v>
      </c>
      <c r="V198" s="5">
        <f>U198*(Index!$G$16/Index!$G$7)</f>
        <v>3.9477186979378103</v>
      </c>
      <c r="X198" s="7">
        <v>105.83</v>
      </c>
      <c r="Y198" s="20">
        <f t="shared" si="23"/>
        <v>105.83</v>
      </c>
    </row>
    <row r="199" spans="1:25">
      <c r="A199" s="2" t="s">
        <v>406</v>
      </c>
      <c r="B199" s="2" t="s">
        <v>33</v>
      </c>
      <c r="C199" s="2">
        <v>15</v>
      </c>
      <c r="D199" s="2" t="s">
        <v>1435</v>
      </c>
      <c r="E199" s="2" t="s">
        <v>34</v>
      </c>
      <c r="F199" s="2" t="s">
        <v>197</v>
      </c>
      <c r="G199" s="16">
        <v>17.004716590000001</v>
      </c>
      <c r="H199" s="16">
        <v>50.59015522</v>
      </c>
      <c r="I199" s="16">
        <f t="shared" si="18"/>
        <v>53.803430997144488</v>
      </c>
      <c r="J199" s="7">
        <v>1.73496104</v>
      </c>
      <c r="K199" s="18">
        <v>0</v>
      </c>
      <c r="L199" s="15">
        <v>1.096866782</v>
      </c>
      <c r="M199" s="15">
        <v>0.95502688999999996</v>
      </c>
      <c r="N199" s="7">
        <v>122.84937744888752</v>
      </c>
      <c r="O199" s="8">
        <f t="shared" si="22"/>
        <v>122.85</v>
      </c>
      <c r="P199" s="5">
        <f t="shared" si="19"/>
        <v>123.35305989642796</v>
      </c>
      <c r="Q199" s="5">
        <f t="shared" si="20"/>
        <v>125.26503232482261</v>
      </c>
      <c r="R199" s="10">
        <f>Q199*Index!$H$16</f>
        <v>171.40726460242107</v>
      </c>
      <c r="T199" s="7">
        <v>5.6951624380462817</v>
      </c>
      <c r="U199" s="5">
        <f t="shared" si="21"/>
        <v>5.7834374558359993</v>
      </c>
      <c r="V199" s="5">
        <f>U199*(Index!$G$16/Index!$G$7)</f>
        <v>6.5434286362721075</v>
      </c>
      <c r="X199" s="7">
        <v>177.95</v>
      </c>
      <c r="Y199" s="20">
        <f t="shared" si="23"/>
        <v>177.95</v>
      </c>
    </row>
    <row r="200" spans="1:25">
      <c r="A200" s="2" t="s">
        <v>407</v>
      </c>
      <c r="B200" s="2" t="s">
        <v>33</v>
      </c>
      <c r="C200" s="2">
        <v>15</v>
      </c>
      <c r="D200" s="2" t="s">
        <v>1429</v>
      </c>
      <c r="E200" s="2" t="s">
        <v>34</v>
      </c>
      <c r="F200" s="2" t="s">
        <v>197</v>
      </c>
      <c r="G200" s="16">
        <v>17.004716590000001</v>
      </c>
      <c r="H200" s="16">
        <v>37.737376359999999</v>
      </c>
      <c r="I200" s="16">
        <f t="shared" si="18"/>
        <v>27.911074207106715</v>
      </c>
      <c r="J200" s="7">
        <v>1.7596624830000001</v>
      </c>
      <c r="K200" s="18">
        <v>0</v>
      </c>
      <c r="L200" s="15">
        <v>0.97955364599999994</v>
      </c>
      <c r="M200" s="15">
        <v>0.83762460699999997</v>
      </c>
      <c r="N200" s="7">
        <v>79.03663198664286</v>
      </c>
      <c r="O200" s="8">
        <f t="shared" si="22"/>
        <v>79.040000000000006</v>
      </c>
      <c r="P200" s="5">
        <f t="shared" si="19"/>
        <v>79.360682177788092</v>
      </c>
      <c r="Q200" s="5">
        <f t="shared" si="20"/>
        <v>80.59077275154381</v>
      </c>
      <c r="R200" s="10">
        <f>Q200*Index!$H$16</f>
        <v>110.27693565525145</v>
      </c>
      <c r="T200" s="7">
        <v>3.9515055313380039</v>
      </c>
      <c r="U200" s="5">
        <f t="shared" si="21"/>
        <v>4.0127538670737435</v>
      </c>
      <c r="V200" s="5">
        <f>U200*(Index!$G$16/Index!$G$7)</f>
        <v>4.5400626815158462</v>
      </c>
      <c r="X200" s="7">
        <v>112.84</v>
      </c>
      <c r="Y200" s="20">
        <f t="shared" si="23"/>
        <v>112.84</v>
      </c>
    </row>
    <row r="201" spans="1:25">
      <c r="A201" s="2" t="s">
        <v>408</v>
      </c>
      <c r="B201" s="2" t="s">
        <v>33</v>
      </c>
      <c r="C201" s="2">
        <v>15</v>
      </c>
      <c r="D201" s="2" t="s">
        <v>203</v>
      </c>
      <c r="E201" s="2" t="s">
        <v>34</v>
      </c>
      <c r="F201" s="2" t="s">
        <v>22</v>
      </c>
      <c r="G201" s="16">
        <v>17.004716590000001</v>
      </c>
      <c r="H201" s="16">
        <v>28.608518279999998</v>
      </c>
      <c r="I201" s="16">
        <f t="shared" si="18"/>
        <v>20.309779426313071</v>
      </c>
      <c r="J201" s="7">
        <v>1.892692501</v>
      </c>
      <c r="K201" s="18">
        <v>1</v>
      </c>
      <c r="L201" s="15">
        <v>1.035402113</v>
      </c>
      <c r="M201" s="15">
        <v>0.79009199200000002</v>
      </c>
      <c r="N201" s="7">
        <v>70.624866756707476</v>
      </c>
      <c r="O201" s="8">
        <f t="shared" si="22"/>
        <v>70.62</v>
      </c>
      <c r="P201" s="5">
        <f t="shared" si="19"/>
        <v>70.914428710409979</v>
      </c>
      <c r="Q201" s="5">
        <f t="shared" si="20"/>
        <v>72.013602355421341</v>
      </c>
      <c r="R201" s="10">
        <f>Q201*Index!$H$16</f>
        <v>98.540305820551097</v>
      </c>
      <c r="T201" s="7">
        <v>3.3532786412377495</v>
      </c>
      <c r="U201" s="5">
        <f t="shared" si="21"/>
        <v>3.405254460176935</v>
      </c>
      <c r="V201" s="5">
        <f>U201*(Index!$G$16/Index!$G$7)</f>
        <v>3.8527328632266142</v>
      </c>
      <c r="X201" s="7">
        <v>102.39</v>
      </c>
      <c r="Y201" s="20">
        <f t="shared" si="23"/>
        <v>102.39</v>
      </c>
    </row>
    <row r="202" spans="1:25">
      <c r="A202" s="2" t="s">
        <v>409</v>
      </c>
      <c r="B202" s="2" t="s">
        <v>33</v>
      </c>
      <c r="C202" s="2">
        <v>15</v>
      </c>
      <c r="D202" s="2" t="s">
        <v>42</v>
      </c>
      <c r="E202" s="2" t="s">
        <v>35</v>
      </c>
      <c r="F202" s="2" t="s">
        <v>22</v>
      </c>
      <c r="G202" s="16">
        <v>17.004716590000001</v>
      </c>
      <c r="H202" s="16">
        <v>10.45238741</v>
      </c>
      <c r="I202" s="16">
        <f t="shared" si="18"/>
        <v>10.451878275603988</v>
      </c>
      <c r="J202" s="7">
        <v>2.483560797</v>
      </c>
      <c r="K202" s="18">
        <v>0</v>
      </c>
      <c r="L202" s="15">
        <v>1.0005027049999999</v>
      </c>
      <c r="M202" s="15">
        <v>0.99947901400000005</v>
      </c>
      <c r="N202" s="7">
        <v>68.190122622527312</v>
      </c>
      <c r="O202" s="8">
        <f t="shared" si="22"/>
        <v>68.19</v>
      </c>
      <c r="P202" s="5">
        <f t="shared" si="19"/>
        <v>68.469702125279667</v>
      </c>
      <c r="Q202" s="5">
        <f t="shared" si="20"/>
        <v>69.530982508221513</v>
      </c>
      <c r="R202" s="10">
        <f>Q202*Index!$H$16</f>
        <v>95.14319595550316</v>
      </c>
      <c r="T202" s="7">
        <v>3.332036150939822</v>
      </c>
      <c r="U202" s="5">
        <f t="shared" si="21"/>
        <v>3.3836827112793895</v>
      </c>
      <c r="V202" s="5">
        <f>U202*(Index!$G$16/Index!$G$7)</f>
        <v>3.8283264093575169</v>
      </c>
      <c r="X202" s="7">
        <v>98.97</v>
      </c>
      <c r="Y202" s="20">
        <f t="shared" si="23"/>
        <v>98.97</v>
      </c>
    </row>
    <row r="203" spans="1:25">
      <c r="A203" s="2" t="s">
        <v>410</v>
      </c>
      <c r="B203" s="2" t="s">
        <v>33</v>
      </c>
      <c r="C203" s="2">
        <v>15</v>
      </c>
      <c r="D203" s="2" t="s">
        <v>43</v>
      </c>
      <c r="E203" s="2" t="s">
        <v>35</v>
      </c>
      <c r="F203" s="2" t="s">
        <v>22</v>
      </c>
      <c r="G203" s="16">
        <v>17.004716590000001</v>
      </c>
      <c r="H203" s="16">
        <v>16.585247169999999</v>
      </c>
      <c r="I203" s="16">
        <f t="shared" si="18"/>
        <v>17.262161321331043</v>
      </c>
      <c r="J203" s="7">
        <v>2.8455207680000001</v>
      </c>
      <c r="K203" s="18">
        <v>0</v>
      </c>
      <c r="L203" s="15">
        <v>1.020924349</v>
      </c>
      <c r="M203" s="15">
        <v>0.99924374900000001</v>
      </c>
      <c r="N203" s="7">
        <v>97.507112810388648</v>
      </c>
      <c r="O203" s="8">
        <f t="shared" si="22"/>
        <v>97.51</v>
      </c>
      <c r="P203" s="5">
        <f t="shared" si="19"/>
        <v>97.906891972911239</v>
      </c>
      <c r="Q203" s="5">
        <f t="shared" si="20"/>
        <v>99.424448798491369</v>
      </c>
      <c r="R203" s="10">
        <f>Q203*Index!$H$16</f>
        <v>136.04812521790893</v>
      </c>
      <c r="T203" s="7">
        <v>3.7980703866524617</v>
      </c>
      <c r="U203" s="5">
        <f t="shared" si="21"/>
        <v>3.8569404776455749</v>
      </c>
      <c r="V203" s="5">
        <f>U203*(Index!$G$16/Index!$G$7)</f>
        <v>4.3637741330384916</v>
      </c>
      <c r="X203" s="7">
        <v>140.41</v>
      </c>
      <c r="Y203" s="20">
        <f t="shared" si="23"/>
        <v>140.41</v>
      </c>
    </row>
    <row r="204" spans="1:25">
      <c r="A204" s="2" t="s">
        <v>411</v>
      </c>
      <c r="B204" s="2" t="s">
        <v>33</v>
      </c>
      <c r="C204" s="2">
        <v>15</v>
      </c>
      <c r="D204" s="2" t="s">
        <v>44</v>
      </c>
      <c r="E204" s="2" t="s">
        <v>35</v>
      </c>
      <c r="F204" s="2" t="s">
        <v>22</v>
      </c>
      <c r="G204" s="16">
        <v>17.004716590000001</v>
      </c>
      <c r="H204" s="16">
        <v>22.116889749999999</v>
      </c>
      <c r="I204" s="16">
        <f t="shared" si="18"/>
        <v>23.391891188705053</v>
      </c>
      <c r="J204" s="7">
        <v>2.8938253390000002</v>
      </c>
      <c r="K204" s="18">
        <v>0</v>
      </c>
      <c r="L204" s="15">
        <v>1.0388986330000001</v>
      </c>
      <c r="M204" s="15">
        <v>0.993928272</v>
      </c>
      <c r="N204" s="7">
        <v>116.90072720625271</v>
      </c>
      <c r="O204" s="8">
        <f t="shared" si="22"/>
        <v>116.9</v>
      </c>
      <c r="P204" s="5">
        <f t="shared" si="19"/>
        <v>117.38002018779835</v>
      </c>
      <c r="Q204" s="5">
        <f t="shared" si="20"/>
        <v>119.19941050070923</v>
      </c>
      <c r="R204" s="10">
        <f>Q204*Index!$H$16</f>
        <v>163.10732945142047</v>
      </c>
      <c r="T204" s="7">
        <v>4.7167936300391178</v>
      </c>
      <c r="U204" s="5">
        <f t="shared" si="21"/>
        <v>4.7899039313047247</v>
      </c>
      <c r="V204" s="5">
        <f>U204*(Index!$G$16/Index!$G$7)</f>
        <v>5.4193366468352551</v>
      </c>
      <c r="X204" s="7">
        <v>168.53</v>
      </c>
      <c r="Y204" s="20">
        <f t="shared" si="23"/>
        <v>168.53</v>
      </c>
    </row>
    <row r="205" spans="1:25">
      <c r="A205" s="2" t="s">
        <v>412</v>
      </c>
      <c r="B205" s="2" t="s">
        <v>33</v>
      </c>
      <c r="C205" s="2">
        <v>15</v>
      </c>
      <c r="D205" s="2" t="s">
        <v>45</v>
      </c>
      <c r="E205" s="2" t="s">
        <v>35</v>
      </c>
      <c r="F205" s="2" t="s">
        <v>22</v>
      </c>
      <c r="G205" s="16">
        <v>17.004716590000001</v>
      </c>
      <c r="H205" s="16">
        <v>28.83352863</v>
      </c>
      <c r="I205" s="16">
        <f t="shared" si="18"/>
        <v>31.505093344265745</v>
      </c>
      <c r="J205" s="7">
        <v>2.8295098699999999</v>
      </c>
      <c r="K205" s="18">
        <v>0</v>
      </c>
      <c r="L205" s="15">
        <v>1.059430622</v>
      </c>
      <c r="M205" s="15">
        <v>0.99891622599999996</v>
      </c>
      <c r="N205" s="7">
        <v>137.25898598505813</v>
      </c>
      <c r="O205" s="8">
        <f t="shared" si="22"/>
        <v>137.26</v>
      </c>
      <c r="P205" s="5">
        <f t="shared" si="19"/>
        <v>137.82174782759688</v>
      </c>
      <c r="Q205" s="5">
        <f t="shared" si="20"/>
        <v>139.95798491892464</v>
      </c>
      <c r="R205" s="10">
        <f>Q205*Index!$H$16</f>
        <v>191.51246687912229</v>
      </c>
      <c r="T205" s="7">
        <v>4.1450319042968626</v>
      </c>
      <c r="U205" s="5">
        <f t="shared" si="21"/>
        <v>4.2092798988134641</v>
      </c>
      <c r="V205" s="5">
        <f>U205*(Index!$G$16/Index!$G$7)</f>
        <v>4.7624138478729696</v>
      </c>
      <c r="X205" s="7">
        <v>196.27</v>
      </c>
      <c r="Y205" s="20">
        <f t="shared" si="23"/>
        <v>196.27</v>
      </c>
    </row>
    <row r="206" spans="1:25">
      <c r="A206" s="2" t="s">
        <v>413</v>
      </c>
      <c r="B206" s="2" t="s">
        <v>33</v>
      </c>
      <c r="C206" s="2">
        <v>15</v>
      </c>
      <c r="D206" s="2" t="s">
        <v>1434</v>
      </c>
      <c r="E206" s="2" t="s">
        <v>35</v>
      </c>
      <c r="F206" s="2" t="s">
        <v>22</v>
      </c>
      <c r="G206" s="16">
        <v>17.004716590000001</v>
      </c>
      <c r="H206" s="16">
        <v>35.593725939999999</v>
      </c>
      <c r="I206" s="16">
        <f t="shared" si="18"/>
        <v>37.800963800788146</v>
      </c>
      <c r="J206" s="7">
        <v>2.8900842249999998</v>
      </c>
      <c r="K206" s="18">
        <v>0</v>
      </c>
      <c r="L206" s="15">
        <v>1.0519122460000001</v>
      </c>
      <c r="M206" s="15">
        <v>0.99054264599999997</v>
      </c>
      <c r="N206" s="7">
        <v>158.39303234374952</v>
      </c>
      <c r="O206" s="8">
        <f t="shared" si="22"/>
        <v>158.38999999999999</v>
      </c>
      <c r="P206" s="5">
        <f t="shared" si="19"/>
        <v>159.04244377635891</v>
      </c>
      <c r="Q206" s="5">
        <f t="shared" si="20"/>
        <v>161.50760165489248</v>
      </c>
      <c r="R206" s="10">
        <f>Q206*Index!$H$16</f>
        <v>221.00003247815215</v>
      </c>
      <c r="T206" s="7">
        <v>4.3940685634717269</v>
      </c>
      <c r="U206" s="5">
        <f t="shared" si="21"/>
        <v>4.4621766262055393</v>
      </c>
      <c r="V206" s="5">
        <f>U206*(Index!$G$16/Index!$G$7)</f>
        <v>5.0485432822575254</v>
      </c>
      <c r="X206" s="7">
        <v>226.05</v>
      </c>
      <c r="Y206" s="20">
        <f t="shared" si="23"/>
        <v>226.05</v>
      </c>
    </row>
    <row r="207" spans="1:25">
      <c r="A207" s="2" t="s">
        <v>414</v>
      </c>
      <c r="B207" s="2" t="s">
        <v>33</v>
      </c>
      <c r="C207" s="2">
        <v>15</v>
      </c>
      <c r="D207" s="2" t="s">
        <v>1435</v>
      </c>
      <c r="E207" s="2" t="s">
        <v>35</v>
      </c>
      <c r="F207" s="2" t="s">
        <v>197</v>
      </c>
      <c r="G207" s="16">
        <v>17.004716590000001</v>
      </c>
      <c r="H207" s="16">
        <v>51.635109049999997</v>
      </c>
      <c r="I207" s="16">
        <f t="shared" si="18"/>
        <v>58.026783827961495</v>
      </c>
      <c r="J207" s="7">
        <v>3.2655199760000002</v>
      </c>
      <c r="K207" s="18">
        <v>0</v>
      </c>
      <c r="L207" s="15">
        <v>1.096866782</v>
      </c>
      <c r="M207" s="15">
        <v>0.99658323100000001</v>
      </c>
      <c r="N207" s="7">
        <v>245.01686346666895</v>
      </c>
      <c r="O207" s="8">
        <f t="shared" si="22"/>
        <v>245.02</v>
      </c>
      <c r="P207" s="5">
        <f t="shared" si="19"/>
        <v>246.02143260688229</v>
      </c>
      <c r="Q207" s="5">
        <f t="shared" si="20"/>
        <v>249.83476481228897</v>
      </c>
      <c r="R207" s="10">
        <f>Q207*Index!$H$16</f>
        <v>341.86311091206028</v>
      </c>
      <c r="T207" s="7">
        <v>6.35324938635212</v>
      </c>
      <c r="U207" s="5">
        <f t="shared" si="21"/>
        <v>6.4517247518405787</v>
      </c>
      <c r="V207" s="5">
        <f>U207*(Index!$G$16/Index!$G$7)</f>
        <v>7.2995343715421566</v>
      </c>
      <c r="X207" s="7">
        <v>349.16</v>
      </c>
      <c r="Y207" s="20">
        <f t="shared" si="23"/>
        <v>349.16</v>
      </c>
    </row>
    <row r="208" spans="1:25">
      <c r="A208" s="2" t="s">
        <v>415</v>
      </c>
      <c r="B208" s="2" t="s">
        <v>33</v>
      </c>
      <c r="C208" s="2">
        <v>15</v>
      </c>
      <c r="D208" s="2" t="s">
        <v>1429</v>
      </c>
      <c r="E208" s="2" t="s">
        <v>35</v>
      </c>
      <c r="F208" s="2" t="s">
        <v>197</v>
      </c>
      <c r="G208" s="16">
        <v>17.004716590000001</v>
      </c>
      <c r="H208" s="16">
        <v>38.45718746</v>
      </c>
      <c r="I208" s="16">
        <f t="shared" si="18"/>
        <v>35.412428540687216</v>
      </c>
      <c r="J208" s="7">
        <v>3.3971029829999999</v>
      </c>
      <c r="K208" s="18">
        <v>0</v>
      </c>
      <c r="L208" s="15">
        <v>0.97955364599999994</v>
      </c>
      <c r="M208" s="15">
        <v>0.96482903200000003</v>
      </c>
      <c r="N208" s="7">
        <v>178.06644015176292</v>
      </c>
      <c r="O208" s="8">
        <f t="shared" si="22"/>
        <v>178.07</v>
      </c>
      <c r="P208" s="5">
        <f t="shared" si="19"/>
        <v>178.79651255638515</v>
      </c>
      <c r="Q208" s="5">
        <f t="shared" si="20"/>
        <v>181.56785850100914</v>
      </c>
      <c r="R208" s="10">
        <f>Q208*Index!$H$16</f>
        <v>248.44962227507648</v>
      </c>
      <c r="T208" s="7">
        <v>5.1415947142067591</v>
      </c>
      <c r="U208" s="5">
        <f t="shared" si="21"/>
        <v>5.2212894322769641</v>
      </c>
      <c r="V208" s="5">
        <f>U208*(Index!$G$16/Index!$G$7)</f>
        <v>5.9074097455571826</v>
      </c>
      <c r="X208" s="7">
        <v>249.98</v>
      </c>
      <c r="Y208" s="20">
        <f t="shared" si="23"/>
        <v>249.98</v>
      </c>
    </row>
    <row r="209" spans="1:25">
      <c r="A209" s="2" t="s">
        <v>416</v>
      </c>
      <c r="B209" s="2" t="s">
        <v>33</v>
      </c>
      <c r="C209" s="2">
        <v>15</v>
      </c>
      <c r="D209" s="2" t="s">
        <v>203</v>
      </c>
      <c r="E209" s="2" t="s">
        <v>35</v>
      </c>
      <c r="F209" s="2" t="s">
        <v>22</v>
      </c>
      <c r="G209" s="16">
        <v>17.004716590000001</v>
      </c>
      <c r="H209" s="16">
        <v>27.720857859999999</v>
      </c>
      <c r="I209" s="16">
        <f t="shared" si="18"/>
        <v>29.051485141581644</v>
      </c>
      <c r="J209" s="7">
        <v>3.1795770999999999</v>
      </c>
      <c r="K209" s="18">
        <v>1</v>
      </c>
      <c r="L209" s="15">
        <v>1.035402113</v>
      </c>
      <c r="M209" s="15">
        <v>0.99454203699999999</v>
      </c>
      <c r="N209" s="7">
        <v>146.43924425163794</v>
      </c>
      <c r="O209" s="8">
        <f t="shared" si="22"/>
        <v>146.44</v>
      </c>
      <c r="P209" s="5">
        <f t="shared" si="19"/>
        <v>147.03964515306967</v>
      </c>
      <c r="Q209" s="5">
        <f t="shared" si="20"/>
        <v>149.31875965294225</v>
      </c>
      <c r="R209" s="10">
        <f>Q209*Index!$H$16</f>
        <v>204.32134707448918</v>
      </c>
      <c r="T209" s="7">
        <v>4.04859801680725</v>
      </c>
      <c r="U209" s="5">
        <f t="shared" si="21"/>
        <v>4.1113512860677623</v>
      </c>
      <c r="V209" s="5">
        <f>U209*(Index!$G$16/Index!$G$7)</f>
        <v>4.6516166111354975</v>
      </c>
      <c r="X209" s="7">
        <v>208.97</v>
      </c>
      <c r="Y209" s="20">
        <f t="shared" si="23"/>
        <v>208.97</v>
      </c>
    </row>
    <row r="210" spans="1:25">
      <c r="A210" s="2" t="s">
        <v>417</v>
      </c>
      <c r="B210" s="2" t="s">
        <v>33</v>
      </c>
      <c r="C210" s="2">
        <v>15</v>
      </c>
      <c r="D210" s="2" t="s">
        <v>42</v>
      </c>
      <c r="E210" s="2" t="s">
        <v>36</v>
      </c>
      <c r="F210" s="2" t="s">
        <v>22</v>
      </c>
      <c r="G210" s="16">
        <v>17.004716590000001</v>
      </c>
      <c r="H210" s="16">
        <v>9.9860376419999994</v>
      </c>
      <c r="I210" s="16">
        <f t="shared" si="18"/>
        <v>9.9638410721602888</v>
      </c>
      <c r="J210" s="7">
        <v>1.9388135200000001</v>
      </c>
      <c r="K210" s="18">
        <v>0</v>
      </c>
      <c r="L210" s="15">
        <v>1.0005027049999999</v>
      </c>
      <c r="M210" s="15">
        <v>0.99867558400000001</v>
      </c>
      <c r="N210" s="7">
        <v>52.287004207934189</v>
      </c>
      <c r="O210" s="8">
        <f t="shared" si="22"/>
        <v>52.29</v>
      </c>
      <c r="P210" s="5">
        <f t="shared" si="19"/>
        <v>52.501380925186716</v>
      </c>
      <c r="Q210" s="5">
        <f t="shared" si="20"/>
        <v>53.315152329527116</v>
      </c>
      <c r="R210" s="10">
        <f>Q210*Index!$H$16</f>
        <v>72.954153709620115</v>
      </c>
      <c r="T210" s="7">
        <v>2.7675299761185657</v>
      </c>
      <c r="U210" s="5">
        <f t="shared" si="21"/>
        <v>2.8104266907484035</v>
      </c>
      <c r="V210" s="5">
        <f>U210*(Index!$G$16/Index!$G$7)</f>
        <v>3.1797398396397627</v>
      </c>
      <c r="X210" s="7">
        <v>76.13</v>
      </c>
      <c r="Y210" s="20">
        <f t="shared" si="23"/>
        <v>76.13</v>
      </c>
    </row>
    <row r="211" spans="1:25">
      <c r="A211" s="2" t="s">
        <v>418</v>
      </c>
      <c r="B211" s="2" t="s">
        <v>33</v>
      </c>
      <c r="C211" s="2">
        <v>15</v>
      </c>
      <c r="D211" s="2" t="s">
        <v>43</v>
      </c>
      <c r="E211" s="2" t="s">
        <v>36</v>
      </c>
      <c r="F211" s="2" t="s">
        <v>22</v>
      </c>
      <c r="G211" s="16">
        <v>17.004716590000001</v>
      </c>
      <c r="H211" s="16">
        <v>15.52196359</v>
      </c>
      <c r="I211" s="16">
        <f t="shared" si="18"/>
        <v>16.157299915560969</v>
      </c>
      <c r="J211" s="7">
        <v>2.2154964810000002</v>
      </c>
      <c r="K211" s="18">
        <v>0</v>
      </c>
      <c r="L211" s="15">
        <v>1.020924349</v>
      </c>
      <c r="M211" s="15">
        <v>0.99863694700000005</v>
      </c>
      <c r="N211" s="7">
        <v>73.470330897228578</v>
      </c>
      <c r="O211" s="8">
        <f t="shared" si="22"/>
        <v>73.47</v>
      </c>
      <c r="P211" s="5">
        <f t="shared" si="19"/>
        <v>73.771559253907213</v>
      </c>
      <c r="Q211" s="5">
        <f t="shared" si="20"/>
        <v>74.915018422342783</v>
      </c>
      <c r="R211" s="10">
        <f>Q211*Index!$H$16</f>
        <v>102.51047836012238</v>
      </c>
      <c r="T211" s="7">
        <v>3.0492758623646132</v>
      </c>
      <c r="U211" s="5">
        <f t="shared" si="21"/>
        <v>3.0965396382312651</v>
      </c>
      <c r="V211" s="5">
        <f>U211*(Index!$G$16/Index!$G$7)</f>
        <v>3.5034503782362165</v>
      </c>
      <c r="X211" s="7">
        <v>106.01</v>
      </c>
      <c r="Y211" s="20">
        <f t="shared" si="23"/>
        <v>106.01</v>
      </c>
    </row>
    <row r="212" spans="1:25">
      <c r="A212" s="2" t="s">
        <v>419</v>
      </c>
      <c r="B212" s="2" t="s">
        <v>33</v>
      </c>
      <c r="C212" s="2">
        <v>15</v>
      </c>
      <c r="D212" s="2" t="s">
        <v>44</v>
      </c>
      <c r="E212" s="2" t="s">
        <v>36</v>
      </c>
      <c r="F212" s="2" t="s">
        <v>22</v>
      </c>
      <c r="G212" s="16">
        <v>17.004716590000001</v>
      </c>
      <c r="H212" s="16">
        <v>19.38271533</v>
      </c>
      <c r="I212" s="16">
        <f t="shared" si="18"/>
        <v>19.232111191548903</v>
      </c>
      <c r="J212" s="7">
        <v>2.2527385089999998</v>
      </c>
      <c r="K212" s="18">
        <v>0</v>
      </c>
      <c r="L212" s="15">
        <v>1.0388986330000001</v>
      </c>
      <c r="M212" s="15">
        <v>0.95857388099999996</v>
      </c>
      <c r="N212" s="7">
        <v>81.632097421921102</v>
      </c>
      <c r="O212" s="8">
        <f t="shared" si="22"/>
        <v>81.63</v>
      </c>
      <c r="P212" s="5">
        <f t="shared" si="19"/>
        <v>81.966789021350976</v>
      </c>
      <c r="Q212" s="5">
        <f t="shared" si="20"/>
        <v>83.237274251181915</v>
      </c>
      <c r="R212" s="10">
        <f>Q212*Index!$H$16</f>
        <v>113.8982941014208</v>
      </c>
      <c r="T212" s="7">
        <v>3.0900170734549413</v>
      </c>
      <c r="U212" s="5">
        <f t="shared" si="21"/>
        <v>3.1379123380934932</v>
      </c>
      <c r="V212" s="5">
        <f>U212*(Index!$G$16/Index!$G$7)</f>
        <v>3.5502597906497999</v>
      </c>
      <c r="X212" s="7">
        <v>117.45</v>
      </c>
      <c r="Y212" s="20">
        <f t="shared" si="23"/>
        <v>117.45</v>
      </c>
    </row>
    <row r="213" spans="1:25">
      <c r="A213" s="2" t="s">
        <v>420</v>
      </c>
      <c r="B213" s="2" t="s">
        <v>33</v>
      </c>
      <c r="C213" s="2">
        <v>15</v>
      </c>
      <c r="D213" s="2" t="s">
        <v>45</v>
      </c>
      <c r="E213" s="2" t="s">
        <v>36</v>
      </c>
      <c r="F213" s="2" t="s">
        <v>22</v>
      </c>
      <c r="G213" s="16">
        <v>17.004716590000001</v>
      </c>
      <c r="H213" s="16">
        <v>24.40962991</v>
      </c>
      <c r="I213" s="16">
        <f t="shared" si="18"/>
        <v>26.550574900807604</v>
      </c>
      <c r="J213" s="7">
        <v>2.2702296660000001</v>
      </c>
      <c r="K213" s="18">
        <v>0</v>
      </c>
      <c r="L213" s="15">
        <v>1.059430622</v>
      </c>
      <c r="M213" s="15">
        <v>0.99269901299999996</v>
      </c>
      <c r="N213" s="7">
        <v>98.880514844122004</v>
      </c>
      <c r="O213" s="8">
        <f t="shared" si="22"/>
        <v>98.88</v>
      </c>
      <c r="P213" s="5">
        <f t="shared" si="19"/>
        <v>99.285924954982903</v>
      </c>
      <c r="Q213" s="5">
        <f t="shared" si="20"/>
        <v>100.82485679178515</v>
      </c>
      <c r="R213" s="10">
        <f>Q213*Index!$H$16</f>
        <v>137.96438308335544</v>
      </c>
      <c r="T213" s="7">
        <v>3.0535990436560465</v>
      </c>
      <c r="U213" s="5">
        <f t="shared" si="21"/>
        <v>3.1009298288327156</v>
      </c>
      <c r="V213" s="5">
        <f>U213*(Index!$G$16/Index!$G$7)</f>
        <v>3.5084174759388529</v>
      </c>
      <c r="X213" s="7">
        <v>141.47</v>
      </c>
      <c r="Y213" s="20">
        <f t="shared" si="23"/>
        <v>141.47</v>
      </c>
    </row>
    <row r="214" spans="1:25">
      <c r="A214" s="2" t="s">
        <v>421</v>
      </c>
      <c r="B214" s="2" t="s">
        <v>33</v>
      </c>
      <c r="C214" s="2">
        <v>15</v>
      </c>
      <c r="D214" s="2" t="s">
        <v>1434</v>
      </c>
      <c r="E214" s="2" t="s">
        <v>36</v>
      </c>
      <c r="F214" s="2" t="s">
        <v>22</v>
      </c>
      <c r="G214" s="16">
        <v>17.004716590000001</v>
      </c>
      <c r="H214" s="16">
        <v>28.633774500000001</v>
      </c>
      <c r="I214" s="16">
        <f t="shared" si="18"/>
        <v>27.921121791456329</v>
      </c>
      <c r="J214" s="7">
        <v>2.376519697</v>
      </c>
      <c r="K214" s="18">
        <v>0</v>
      </c>
      <c r="L214" s="15">
        <v>1.0519122460000001</v>
      </c>
      <c r="M214" s="15">
        <v>0.93580508799999995</v>
      </c>
      <c r="N214" s="7">
        <v>106.76713986742395</v>
      </c>
      <c r="O214" s="8">
        <f t="shared" si="22"/>
        <v>106.77</v>
      </c>
      <c r="P214" s="5">
        <f t="shared" si="19"/>
        <v>107.20488514088039</v>
      </c>
      <c r="Q214" s="5">
        <f t="shared" si="20"/>
        <v>108.86656086056405</v>
      </c>
      <c r="R214" s="10">
        <f>Q214*Index!$H$16</f>
        <v>148.96830390299189</v>
      </c>
      <c r="T214" s="7">
        <v>3.3508036719692793</v>
      </c>
      <c r="U214" s="5">
        <f t="shared" si="21"/>
        <v>3.4027411288848035</v>
      </c>
      <c r="V214" s="5">
        <f>U214*(Index!$G$16/Index!$G$7)</f>
        <v>3.8498892595609813</v>
      </c>
      <c r="X214" s="7">
        <v>152.82</v>
      </c>
      <c r="Y214" s="20">
        <f t="shared" si="23"/>
        <v>152.82</v>
      </c>
    </row>
    <row r="215" spans="1:25">
      <c r="A215" s="2" t="s">
        <v>422</v>
      </c>
      <c r="B215" s="2" t="s">
        <v>33</v>
      </c>
      <c r="C215" s="2">
        <v>15</v>
      </c>
      <c r="D215" s="2" t="s">
        <v>1435</v>
      </c>
      <c r="E215" s="2" t="s">
        <v>36</v>
      </c>
      <c r="F215" s="2" t="s">
        <v>197</v>
      </c>
      <c r="G215" s="16">
        <v>17.004716590000001</v>
      </c>
      <c r="H215" s="16">
        <v>49.545660820000002</v>
      </c>
      <c r="I215" s="16">
        <f t="shared" si="18"/>
        <v>52.420484291521078</v>
      </c>
      <c r="J215" s="7">
        <v>2.2687516570000001</v>
      </c>
      <c r="K215" s="18">
        <v>0</v>
      </c>
      <c r="L215" s="15">
        <v>1.096866782</v>
      </c>
      <c r="M215" s="15">
        <v>0.95107055900000004</v>
      </c>
      <c r="N215" s="7">
        <v>157.5085395393952</v>
      </c>
      <c r="O215" s="8">
        <f t="shared" si="22"/>
        <v>157.51</v>
      </c>
      <c r="P215" s="5">
        <f t="shared" si="19"/>
        <v>158.15432455150673</v>
      </c>
      <c r="Q215" s="5">
        <f t="shared" si="20"/>
        <v>160.60571658205509</v>
      </c>
      <c r="R215" s="10">
        <f>Q215*Index!$H$16</f>
        <v>219.76593186402425</v>
      </c>
      <c r="T215" s="7">
        <v>5.1432984343717667</v>
      </c>
      <c r="U215" s="5">
        <f t="shared" si="21"/>
        <v>5.2230195601045297</v>
      </c>
      <c r="V215" s="5">
        <f>U215*(Index!$G$16/Index!$G$7)</f>
        <v>5.9093672263906409</v>
      </c>
      <c r="X215" s="7">
        <v>225.68</v>
      </c>
      <c r="Y215" s="20">
        <f t="shared" si="23"/>
        <v>225.68</v>
      </c>
    </row>
    <row r="216" spans="1:25">
      <c r="A216" s="2" t="s">
        <v>423</v>
      </c>
      <c r="B216" s="2" t="s">
        <v>33</v>
      </c>
      <c r="C216" s="2">
        <v>15</v>
      </c>
      <c r="D216" s="2" t="s">
        <v>1429</v>
      </c>
      <c r="E216" s="2" t="s">
        <v>36</v>
      </c>
      <c r="F216" s="2" t="s">
        <v>197</v>
      </c>
      <c r="G216" s="16">
        <v>17.004716590000001</v>
      </c>
      <c r="H216" s="16">
        <v>36.996260059999997</v>
      </c>
      <c r="I216" s="16">
        <f t="shared" si="18"/>
        <v>33.421677555469877</v>
      </c>
      <c r="J216" s="7">
        <v>2.4663802760000002</v>
      </c>
      <c r="K216" s="18">
        <v>0</v>
      </c>
      <c r="L216" s="15">
        <v>0.97955364599999994</v>
      </c>
      <c r="M216" s="15">
        <v>0.95329666599999996</v>
      </c>
      <c r="N216" s="7">
        <v>124.37066391462649</v>
      </c>
      <c r="O216" s="8">
        <f t="shared" si="22"/>
        <v>124.37</v>
      </c>
      <c r="P216" s="5">
        <f t="shared" si="19"/>
        <v>124.88058363667646</v>
      </c>
      <c r="Q216" s="5">
        <f t="shared" si="20"/>
        <v>126.81623268304496</v>
      </c>
      <c r="R216" s="10">
        <f>Q216*Index!$H$16</f>
        <v>173.52986023280994</v>
      </c>
      <c r="T216" s="7">
        <v>4.2069100432086346</v>
      </c>
      <c r="U216" s="5">
        <f t="shared" si="21"/>
        <v>4.2721171488783689</v>
      </c>
      <c r="V216" s="5">
        <f>U216*(Index!$G$16/Index!$G$7)</f>
        <v>4.8335084286718653</v>
      </c>
      <c r="X216" s="7">
        <v>175.3</v>
      </c>
      <c r="Y216" s="20">
        <f t="shared" si="23"/>
        <v>175.3</v>
      </c>
    </row>
    <row r="217" spans="1:25">
      <c r="A217" s="2" t="s">
        <v>424</v>
      </c>
      <c r="B217" s="2" t="s">
        <v>33</v>
      </c>
      <c r="C217" s="2">
        <v>15</v>
      </c>
      <c r="D217" s="2" t="s">
        <v>203</v>
      </c>
      <c r="E217" s="2" t="s">
        <v>36</v>
      </c>
      <c r="F217" s="2" t="s">
        <v>22</v>
      </c>
      <c r="G217" s="16">
        <v>17.004716590000001</v>
      </c>
      <c r="H217" s="16">
        <v>29.043918349999998</v>
      </c>
      <c r="I217" s="16">
        <f t="shared" si="18"/>
        <v>28.850383022208696</v>
      </c>
      <c r="J217" s="7">
        <v>2.5706021670000001</v>
      </c>
      <c r="K217" s="18">
        <v>1</v>
      </c>
      <c r="L217" s="15">
        <v>1.035402113</v>
      </c>
      <c r="M217" s="15">
        <v>0.96174919999999997</v>
      </c>
      <c r="N217" s="7">
        <v>117.87521843040784</v>
      </c>
      <c r="O217" s="8">
        <f t="shared" si="22"/>
        <v>117.88</v>
      </c>
      <c r="P217" s="5">
        <f t="shared" si="19"/>
        <v>118.35850682597251</v>
      </c>
      <c r="Q217" s="5">
        <f t="shared" si="20"/>
        <v>120.1930636817751</v>
      </c>
      <c r="R217" s="10">
        <f>Q217*Index!$H$16</f>
        <v>164.46700158472854</v>
      </c>
      <c r="T217" s="7">
        <v>4.2175291208409105</v>
      </c>
      <c r="U217" s="5">
        <f t="shared" si="21"/>
        <v>4.2829008222139446</v>
      </c>
      <c r="V217" s="5">
        <f>U217*(Index!$G$16/Index!$G$7)</f>
        <v>4.8457091652488655</v>
      </c>
      <c r="X217" s="7">
        <v>169.31</v>
      </c>
      <c r="Y217" s="20">
        <f t="shared" si="23"/>
        <v>169.31</v>
      </c>
    </row>
    <row r="218" spans="1:25">
      <c r="A218" s="2" t="s">
        <v>425</v>
      </c>
      <c r="B218" s="2" t="s">
        <v>33</v>
      </c>
      <c r="C218" s="2">
        <v>15</v>
      </c>
      <c r="D218" s="2" t="s">
        <v>42</v>
      </c>
      <c r="E218" s="2" t="s">
        <v>37</v>
      </c>
      <c r="F218" s="2" t="s">
        <v>22</v>
      </c>
      <c r="G218" s="16">
        <v>17.004716590000001</v>
      </c>
      <c r="H218" s="16">
        <v>9.6079542450000002</v>
      </c>
      <c r="I218" s="16">
        <f t="shared" si="18"/>
        <v>9.6213325676921073</v>
      </c>
      <c r="J218" s="7">
        <v>1.354902432</v>
      </c>
      <c r="K218" s="18">
        <v>1</v>
      </c>
      <c r="L218" s="15">
        <v>1.0005027049999999</v>
      </c>
      <c r="M218" s="15">
        <v>1</v>
      </c>
      <c r="N218" s="7">
        <v>36.075698729999999</v>
      </c>
      <c r="O218" s="8">
        <f t="shared" si="22"/>
        <v>36.08</v>
      </c>
      <c r="P218" s="5">
        <f t="shared" si="19"/>
        <v>36.223609094792998</v>
      </c>
      <c r="Q218" s="5">
        <f t="shared" si="20"/>
        <v>36.78507503576229</v>
      </c>
      <c r="R218" s="10">
        <f>Q218*Index!$H$16</f>
        <v>50.33510927235335</v>
      </c>
      <c r="T218" s="7">
        <v>2.6780994169999999</v>
      </c>
      <c r="U218" s="5">
        <f t="shared" si="21"/>
        <v>2.7196099579635002</v>
      </c>
      <c r="V218" s="5">
        <f>U218*(Index!$G$16/Index!$G$7)</f>
        <v>3.0769890422990303</v>
      </c>
      <c r="X218" s="7">
        <v>53.41</v>
      </c>
      <c r="Y218" s="20">
        <f t="shared" si="23"/>
        <v>53.41</v>
      </c>
    </row>
    <row r="219" spans="1:25">
      <c r="A219" s="2" t="s">
        <v>426</v>
      </c>
      <c r="B219" s="2" t="s">
        <v>33</v>
      </c>
      <c r="C219" s="2">
        <v>15</v>
      </c>
      <c r="D219" s="2" t="s">
        <v>43</v>
      </c>
      <c r="E219" s="2" t="s">
        <v>37</v>
      </c>
      <c r="F219" s="2" t="s">
        <v>22</v>
      </c>
      <c r="G219" s="16">
        <v>17.004716590000001</v>
      </c>
      <c r="H219" s="16">
        <v>15.243126070000001</v>
      </c>
      <c r="I219" s="16">
        <f t="shared" si="18"/>
        <v>15.897943639645334</v>
      </c>
      <c r="J219" s="7">
        <v>1.680150271</v>
      </c>
      <c r="K219" s="18">
        <v>0</v>
      </c>
      <c r="L219" s="15">
        <v>1.020924349</v>
      </c>
      <c r="M219" s="15">
        <v>0.99939410799999995</v>
      </c>
      <c r="N219" s="7">
        <v>55.281413527401867</v>
      </c>
      <c r="O219" s="8">
        <f t="shared" si="22"/>
        <v>55.28</v>
      </c>
      <c r="P219" s="5">
        <f t="shared" si="19"/>
        <v>55.508067322864214</v>
      </c>
      <c r="Q219" s="5">
        <f t="shared" si="20"/>
        <v>56.368442366368612</v>
      </c>
      <c r="R219" s="10">
        <f>Q219*Index!$H$16</f>
        <v>77.132144035728999</v>
      </c>
      <c r="T219" s="7">
        <v>3.175277432438623</v>
      </c>
      <c r="U219" s="5">
        <f t="shared" si="21"/>
        <v>3.2244942326414221</v>
      </c>
      <c r="V219" s="5">
        <f>U219*(Index!$G$16/Index!$G$7)</f>
        <v>3.6482192572289569</v>
      </c>
      <c r="X219" s="7">
        <v>80.78</v>
      </c>
      <c r="Y219" s="20">
        <f t="shared" si="23"/>
        <v>80.78</v>
      </c>
    </row>
    <row r="220" spans="1:25">
      <c r="A220" s="2" t="s">
        <v>427</v>
      </c>
      <c r="B220" s="2" t="s">
        <v>33</v>
      </c>
      <c r="C220" s="2">
        <v>15</v>
      </c>
      <c r="D220" s="2" t="s">
        <v>44</v>
      </c>
      <c r="E220" s="2" t="s">
        <v>37</v>
      </c>
      <c r="F220" s="2" t="s">
        <v>22</v>
      </c>
      <c r="G220" s="16">
        <v>17.004716590000001</v>
      </c>
      <c r="H220" s="16">
        <v>20.31727326</v>
      </c>
      <c r="I220" s="16">
        <f t="shared" si="18"/>
        <v>21.238207439336421</v>
      </c>
      <c r="J220" s="7">
        <v>1.7236048470000001</v>
      </c>
      <c r="K220" s="18">
        <v>0</v>
      </c>
      <c r="L220" s="15">
        <v>1.0388986330000001</v>
      </c>
      <c r="M220" s="15">
        <v>0.986309294</v>
      </c>
      <c r="N220" s="7">
        <v>65.915689226716324</v>
      </c>
      <c r="O220" s="8">
        <f t="shared" si="22"/>
        <v>65.92</v>
      </c>
      <c r="P220" s="5">
        <f t="shared" si="19"/>
        <v>66.185943552545865</v>
      </c>
      <c r="Q220" s="5">
        <f t="shared" si="20"/>
        <v>67.211825677610335</v>
      </c>
      <c r="R220" s="10">
        <f>Q220*Index!$H$16</f>
        <v>91.969761828345639</v>
      </c>
      <c r="T220" s="7">
        <v>3.6720706109333743</v>
      </c>
      <c r="U220" s="5">
        <f t="shared" si="21"/>
        <v>3.728987705402842</v>
      </c>
      <c r="V220" s="5">
        <f>U220*(Index!$G$16/Index!$G$7)</f>
        <v>4.2190073156609396</v>
      </c>
      <c r="X220" s="7">
        <v>96.19</v>
      </c>
      <c r="Y220" s="20">
        <f t="shared" si="23"/>
        <v>96.19</v>
      </c>
    </row>
    <row r="221" spans="1:25">
      <c r="A221" s="2" t="s">
        <v>428</v>
      </c>
      <c r="B221" s="2" t="s">
        <v>33</v>
      </c>
      <c r="C221" s="2">
        <v>15</v>
      </c>
      <c r="D221" s="2" t="s">
        <v>45</v>
      </c>
      <c r="E221" s="2" t="s">
        <v>37</v>
      </c>
      <c r="F221" s="2" t="s">
        <v>22</v>
      </c>
      <c r="G221" s="16">
        <v>17.004716590000001</v>
      </c>
      <c r="H221" s="16">
        <v>26.480277940000001</v>
      </c>
      <c r="I221" s="16">
        <f t="shared" si="18"/>
        <v>28.913698757318016</v>
      </c>
      <c r="J221" s="7">
        <v>1.709571073</v>
      </c>
      <c r="K221" s="18">
        <v>0</v>
      </c>
      <c r="L221" s="15">
        <v>1.059430622</v>
      </c>
      <c r="M221" s="15">
        <v>0.99672408000000001</v>
      </c>
      <c r="N221" s="7">
        <v>78.500794604893528</v>
      </c>
      <c r="O221" s="8">
        <f t="shared" si="22"/>
        <v>78.5</v>
      </c>
      <c r="P221" s="5">
        <f t="shared" si="19"/>
        <v>78.822647862773593</v>
      </c>
      <c r="Q221" s="5">
        <f t="shared" si="20"/>
        <v>80.044398904646584</v>
      </c>
      <c r="R221" s="10">
        <f>Q221*Index!$H$16</f>
        <v>109.52930126112854</v>
      </c>
      <c r="T221" s="7">
        <v>3.4131468937366232</v>
      </c>
      <c r="U221" s="5">
        <f t="shared" si="21"/>
        <v>3.4660506705895409</v>
      </c>
      <c r="V221" s="5">
        <f>U221*(Index!$G$16/Index!$G$7)</f>
        <v>3.9215181950000626</v>
      </c>
      <c r="X221" s="7">
        <v>113.45</v>
      </c>
      <c r="Y221" s="20">
        <f t="shared" si="23"/>
        <v>113.45</v>
      </c>
    </row>
    <row r="222" spans="1:25">
      <c r="A222" s="2" t="s">
        <v>429</v>
      </c>
      <c r="B222" s="2" t="s">
        <v>33</v>
      </c>
      <c r="C222" s="2">
        <v>15</v>
      </c>
      <c r="D222" s="2" t="s">
        <v>1434</v>
      </c>
      <c r="E222" s="2" t="s">
        <v>37</v>
      </c>
      <c r="F222" s="2" t="s">
        <v>22</v>
      </c>
      <c r="G222" s="16">
        <v>17.004716590000001</v>
      </c>
      <c r="H222" s="16">
        <v>32.675237889999998</v>
      </c>
      <c r="I222" s="16">
        <f t="shared" si="18"/>
        <v>34.420193739448003</v>
      </c>
      <c r="J222" s="7">
        <v>1.7121599869999999</v>
      </c>
      <c r="K222" s="18">
        <v>0</v>
      </c>
      <c r="L222" s="15">
        <v>1.0519122460000001</v>
      </c>
      <c r="M222" s="15">
        <v>0.984040205</v>
      </c>
      <c r="N222" s="7">
        <v>88.047673791292723</v>
      </c>
      <c r="O222" s="8">
        <f t="shared" si="22"/>
        <v>88.05</v>
      </c>
      <c r="P222" s="5">
        <f t="shared" si="19"/>
        <v>88.408669253837019</v>
      </c>
      <c r="Q222" s="5">
        <f t="shared" si="20"/>
        <v>89.779003627271493</v>
      </c>
      <c r="R222" s="10">
        <f>Q222*Index!$H$16</f>
        <v>122.84971428081447</v>
      </c>
      <c r="T222" s="7">
        <v>3.9340296378781421</v>
      </c>
      <c r="U222" s="5">
        <f t="shared" si="21"/>
        <v>3.9950070972652534</v>
      </c>
      <c r="V222" s="5">
        <f>U222*(Index!$G$16/Index!$G$7)</f>
        <v>4.519983840402241</v>
      </c>
      <c r="X222" s="7">
        <v>127.37</v>
      </c>
      <c r="Y222" s="20">
        <f t="shared" si="23"/>
        <v>127.37</v>
      </c>
    </row>
    <row r="223" spans="1:25">
      <c r="A223" s="2" t="s">
        <v>430</v>
      </c>
      <c r="B223" s="2" t="s">
        <v>33</v>
      </c>
      <c r="C223" s="2">
        <v>15</v>
      </c>
      <c r="D223" s="2" t="s">
        <v>1435</v>
      </c>
      <c r="E223" s="2" t="s">
        <v>37</v>
      </c>
      <c r="F223" s="2" t="s">
        <v>197</v>
      </c>
      <c r="G223" s="16">
        <v>17.004716590000001</v>
      </c>
      <c r="H223" s="16">
        <v>47.465021460000003</v>
      </c>
      <c r="I223" s="16">
        <f t="shared" si="18"/>
        <v>52.886786814905733</v>
      </c>
      <c r="J223" s="7">
        <v>1.5931124729999999</v>
      </c>
      <c r="K223" s="18">
        <v>0</v>
      </c>
      <c r="L223" s="15">
        <v>1.096866782</v>
      </c>
      <c r="M223" s="15">
        <v>0.98835870699999995</v>
      </c>
      <c r="N223" s="7">
        <v>111.34502585547042</v>
      </c>
      <c r="O223" s="8">
        <f t="shared" si="22"/>
        <v>111.35</v>
      </c>
      <c r="P223" s="5">
        <f t="shared" si="19"/>
        <v>111.80154046147786</v>
      </c>
      <c r="Q223" s="5">
        <f t="shared" si="20"/>
        <v>113.53446433863077</v>
      </c>
      <c r="R223" s="10">
        <f>Q223*Index!$H$16</f>
        <v>155.35566158577112</v>
      </c>
      <c r="T223" s="7">
        <v>6.0393371870702355</v>
      </c>
      <c r="U223" s="5">
        <f t="shared" si="21"/>
        <v>6.1329469134698247</v>
      </c>
      <c r="V223" s="5">
        <f>U223*(Index!$G$16/Index!$G$7)</f>
        <v>6.9388665071219657</v>
      </c>
      <c r="X223" s="7">
        <v>162.29</v>
      </c>
      <c r="Y223" s="20">
        <f t="shared" si="23"/>
        <v>162.29</v>
      </c>
    </row>
    <row r="224" spans="1:25">
      <c r="A224" s="2" t="s">
        <v>431</v>
      </c>
      <c r="B224" s="2" t="s">
        <v>33</v>
      </c>
      <c r="C224" s="2">
        <v>15</v>
      </c>
      <c r="D224" s="2" t="s">
        <v>1429</v>
      </c>
      <c r="E224" s="2" t="s">
        <v>37</v>
      </c>
      <c r="F224" s="2" t="s">
        <v>197</v>
      </c>
      <c r="G224" s="16">
        <v>17.004716590000001</v>
      </c>
      <c r="H224" s="16">
        <v>35.351992729999999</v>
      </c>
      <c r="I224" s="16">
        <f t="shared" si="18"/>
        <v>33.858809192382623</v>
      </c>
      <c r="J224" s="7">
        <v>1.6250703449999999</v>
      </c>
      <c r="K224" s="18">
        <v>0</v>
      </c>
      <c r="L224" s="15">
        <v>0.97955364599999994</v>
      </c>
      <c r="M224" s="15">
        <v>0.99175841300000001</v>
      </c>
      <c r="N224" s="7">
        <v>82.65680741395326</v>
      </c>
      <c r="O224" s="8">
        <f t="shared" si="22"/>
        <v>82.66</v>
      </c>
      <c r="P224" s="5">
        <f t="shared" si="19"/>
        <v>82.995700324350466</v>
      </c>
      <c r="Q224" s="5">
        <f t="shared" si="20"/>
        <v>84.282133679377907</v>
      </c>
      <c r="R224" s="10">
        <f>Q224*Index!$H$16</f>
        <v>115.32803465357036</v>
      </c>
      <c r="T224" s="7">
        <v>4.1898840772064441</v>
      </c>
      <c r="U224" s="5">
        <f t="shared" si="21"/>
        <v>4.254827280403144</v>
      </c>
      <c r="V224" s="5">
        <f>U224*(Index!$G$16/Index!$G$7)</f>
        <v>4.813946529479197</v>
      </c>
      <c r="X224" s="7">
        <v>118.08</v>
      </c>
      <c r="Y224" s="20">
        <f t="shared" si="23"/>
        <v>118.08</v>
      </c>
    </row>
    <row r="225" spans="1:25">
      <c r="A225" s="2" t="s">
        <v>432</v>
      </c>
      <c r="B225" s="2" t="s">
        <v>33</v>
      </c>
      <c r="C225" s="2">
        <v>15</v>
      </c>
      <c r="D225" s="2" t="s">
        <v>203</v>
      </c>
      <c r="E225" s="2" t="s">
        <v>37</v>
      </c>
      <c r="F225" s="2" t="s">
        <v>22</v>
      </c>
      <c r="G225" s="16">
        <v>17.004716590000001</v>
      </c>
      <c r="H225" s="16">
        <v>25.497065339999999</v>
      </c>
      <c r="I225" s="16">
        <f t="shared" si="18"/>
        <v>26.338551815445598</v>
      </c>
      <c r="J225" s="7">
        <v>1.986513558</v>
      </c>
      <c r="K225" s="18">
        <v>1</v>
      </c>
      <c r="L225" s="15">
        <v>1.035402113</v>
      </c>
      <c r="M225" s="15">
        <v>0.98493023999999996</v>
      </c>
      <c r="N225" s="7">
        <v>86.101990293695835</v>
      </c>
      <c r="O225" s="8">
        <f t="shared" si="22"/>
        <v>86.1</v>
      </c>
      <c r="P225" s="5">
        <f t="shared" si="19"/>
        <v>86.455008453899993</v>
      </c>
      <c r="Q225" s="5">
        <f t="shared" si="20"/>
        <v>87.795061084935455</v>
      </c>
      <c r="R225" s="10">
        <f>Q225*Index!$H$16</f>
        <v>120.13497292004601</v>
      </c>
      <c r="T225" s="7">
        <v>3.847045143787581</v>
      </c>
      <c r="U225" s="5">
        <f t="shared" si="21"/>
        <v>3.9066743435162889</v>
      </c>
      <c r="V225" s="5">
        <f>U225*(Index!$G$16/Index!$G$7)</f>
        <v>4.4200434373434181</v>
      </c>
      <c r="X225" s="7">
        <v>124.56</v>
      </c>
      <c r="Y225" s="20">
        <f t="shared" si="23"/>
        <v>124.56</v>
      </c>
    </row>
    <row r="226" spans="1:25">
      <c r="A226" s="2" t="s">
        <v>433</v>
      </c>
      <c r="B226" s="2" t="s">
        <v>33</v>
      </c>
      <c r="C226" s="2">
        <v>15</v>
      </c>
      <c r="D226" s="2" t="s">
        <v>42</v>
      </c>
      <c r="E226" s="2" t="s">
        <v>38</v>
      </c>
      <c r="F226" s="2" t="s">
        <v>22</v>
      </c>
      <c r="G226" s="16">
        <v>17.004716590000001</v>
      </c>
      <c r="H226" s="16">
        <v>10.25686913</v>
      </c>
      <c r="I226" s="16">
        <f t="shared" si="18"/>
        <v>10.270573665449369</v>
      </c>
      <c r="J226" s="7">
        <v>1.384805402</v>
      </c>
      <c r="K226" s="18">
        <v>1</v>
      </c>
      <c r="L226" s="15">
        <v>1.0005027049999999</v>
      </c>
      <c r="M226" s="15">
        <v>1</v>
      </c>
      <c r="N226" s="7">
        <v>37.770969270000002</v>
      </c>
      <c r="O226" s="8">
        <f t="shared" si="22"/>
        <v>37.770000000000003</v>
      </c>
      <c r="P226" s="5">
        <f t="shared" si="19"/>
        <v>37.925830244007003</v>
      </c>
      <c r="Q226" s="5">
        <f t="shared" si="20"/>
        <v>38.513680612789116</v>
      </c>
      <c r="R226" s="10">
        <f>Q226*Index!$H$16</f>
        <v>52.700458548489237</v>
      </c>
      <c r="T226" s="7">
        <v>2.698502774</v>
      </c>
      <c r="U226" s="5">
        <f t="shared" si="21"/>
        <v>2.740329566997</v>
      </c>
      <c r="V226" s="5">
        <f>U226*(Index!$G$16/Index!$G$7)</f>
        <v>3.1004313781274146</v>
      </c>
      <c r="X226" s="7">
        <v>55.8</v>
      </c>
      <c r="Y226" s="20">
        <f t="shared" si="23"/>
        <v>55.8</v>
      </c>
    </row>
    <row r="227" spans="1:25">
      <c r="A227" s="2" t="s">
        <v>434</v>
      </c>
      <c r="B227" s="2" t="s">
        <v>33</v>
      </c>
      <c r="C227" s="2">
        <v>15</v>
      </c>
      <c r="D227" s="2" t="s">
        <v>43</v>
      </c>
      <c r="E227" s="2" t="s">
        <v>38</v>
      </c>
      <c r="F227" s="2" t="s">
        <v>22</v>
      </c>
      <c r="G227" s="16">
        <v>17.004716590000001</v>
      </c>
      <c r="H227" s="16">
        <v>16.275087289999998</v>
      </c>
      <c r="I227" s="16">
        <f t="shared" si="18"/>
        <v>16.950709223753236</v>
      </c>
      <c r="J227" s="7">
        <v>1.6869993210000001</v>
      </c>
      <c r="K227" s="18">
        <v>0</v>
      </c>
      <c r="L227" s="15">
        <v>1.020924349</v>
      </c>
      <c r="M227" s="15">
        <v>0.99938968100000003</v>
      </c>
      <c r="N227" s="7">
        <v>57.282780290563693</v>
      </c>
      <c r="O227" s="8">
        <f t="shared" si="22"/>
        <v>57.28</v>
      </c>
      <c r="P227" s="5">
        <f t="shared" si="19"/>
        <v>57.517639689755001</v>
      </c>
      <c r="Q227" s="5">
        <f t="shared" si="20"/>
        <v>58.409163104946209</v>
      </c>
      <c r="R227" s="10">
        <f>Q227*Index!$H$16</f>
        <v>79.924578230053655</v>
      </c>
      <c r="T227" s="7">
        <v>3.4115288575851923</v>
      </c>
      <c r="U227" s="5">
        <f t="shared" si="21"/>
        <v>3.4644075548777629</v>
      </c>
      <c r="V227" s="5">
        <f>U227*(Index!$G$16/Index!$G$7)</f>
        <v>3.9196591603890276</v>
      </c>
      <c r="X227" s="7">
        <v>83.84</v>
      </c>
      <c r="Y227" s="20">
        <f t="shared" si="23"/>
        <v>83.84</v>
      </c>
    </row>
    <row r="228" spans="1:25">
      <c r="A228" s="2" t="s">
        <v>435</v>
      </c>
      <c r="B228" s="2" t="s">
        <v>33</v>
      </c>
      <c r="C228" s="2">
        <v>15</v>
      </c>
      <c r="D228" s="2" t="s">
        <v>44</v>
      </c>
      <c r="E228" s="2" t="s">
        <v>38</v>
      </c>
      <c r="F228" s="2" t="s">
        <v>22</v>
      </c>
      <c r="G228" s="16">
        <v>17.004716590000001</v>
      </c>
      <c r="H228" s="16">
        <v>21.703625890000001</v>
      </c>
      <c r="I228" s="16">
        <f t="shared" si="18"/>
        <v>22.852916658591234</v>
      </c>
      <c r="J228" s="7">
        <v>1.7736269570000001</v>
      </c>
      <c r="K228" s="18">
        <v>0</v>
      </c>
      <c r="L228" s="15">
        <v>1.0388986330000001</v>
      </c>
      <c r="M228" s="15">
        <v>0.99113715499999999</v>
      </c>
      <c r="N228" s="7">
        <v>70.692572806847636</v>
      </c>
      <c r="O228" s="8">
        <f t="shared" si="22"/>
        <v>70.69</v>
      </c>
      <c r="P228" s="5">
        <f t="shared" si="19"/>
        <v>70.982412355355706</v>
      </c>
      <c r="Q228" s="5">
        <f t="shared" si="20"/>
        <v>72.08263974686372</v>
      </c>
      <c r="R228" s="10">
        <f>Q228*Index!$H$16</f>
        <v>98.634773607792312</v>
      </c>
      <c r="T228" s="7">
        <v>4.3396590232297738</v>
      </c>
      <c r="U228" s="5">
        <f t="shared" si="21"/>
        <v>4.4069237380898354</v>
      </c>
      <c r="V228" s="5">
        <f>U228*(Index!$G$16/Index!$G$7)</f>
        <v>4.9860297108574905</v>
      </c>
      <c r="X228" s="7">
        <v>103.62</v>
      </c>
      <c r="Y228" s="20">
        <f t="shared" si="23"/>
        <v>103.62</v>
      </c>
    </row>
    <row r="229" spans="1:25">
      <c r="A229" s="2" t="s">
        <v>436</v>
      </c>
      <c r="B229" s="2" t="s">
        <v>33</v>
      </c>
      <c r="C229" s="2">
        <v>15</v>
      </c>
      <c r="D229" s="2" t="s">
        <v>45</v>
      </c>
      <c r="E229" s="2" t="s">
        <v>38</v>
      </c>
      <c r="F229" s="2" t="s">
        <v>22</v>
      </c>
      <c r="G229" s="16">
        <v>17.004716590000001</v>
      </c>
      <c r="H229" s="16">
        <v>28.295008989999999</v>
      </c>
      <c r="I229" s="16">
        <f t="shared" si="18"/>
        <v>30.945930840824715</v>
      </c>
      <c r="J229" s="7">
        <v>1.7167627539999999</v>
      </c>
      <c r="K229" s="18">
        <v>0</v>
      </c>
      <c r="L229" s="15">
        <v>1.059430622</v>
      </c>
      <c r="M229" s="15">
        <v>0.99914008399999998</v>
      </c>
      <c r="N229" s="7">
        <v>82.319885529031311</v>
      </c>
      <c r="O229" s="8">
        <f t="shared" si="22"/>
        <v>82.32</v>
      </c>
      <c r="P229" s="5">
        <f t="shared" si="19"/>
        <v>82.657397059700344</v>
      </c>
      <c r="Q229" s="5">
        <f t="shared" si="20"/>
        <v>83.938586714125705</v>
      </c>
      <c r="R229" s="10">
        <f>Q229*Index!$H$16</f>
        <v>114.85793981159047</v>
      </c>
      <c r="T229" s="7">
        <v>3.2311837510204939</v>
      </c>
      <c r="U229" s="5">
        <f t="shared" si="21"/>
        <v>3.2812670991613118</v>
      </c>
      <c r="V229" s="5">
        <f>U229*(Index!$G$16/Index!$G$7)</f>
        <v>3.7124525446789032</v>
      </c>
      <c r="X229" s="7">
        <v>118.57</v>
      </c>
      <c r="Y229" s="20">
        <f t="shared" si="23"/>
        <v>118.57</v>
      </c>
    </row>
    <row r="230" spans="1:25">
      <c r="A230" s="2" t="s">
        <v>437</v>
      </c>
      <c r="B230" s="2" t="s">
        <v>33</v>
      </c>
      <c r="C230" s="2">
        <v>15</v>
      </c>
      <c r="D230" s="2" t="s">
        <v>1434</v>
      </c>
      <c r="E230" s="2" t="s">
        <v>38</v>
      </c>
      <c r="F230" s="2" t="s">
        <v>22</v>
      </c>
      <c r="G230" s="16">
        <v>17.004716590000001</v>
      </c>
      <c r="H230" s="16">
        <v>34.929417489999999</v>
      </c>
      <c r="I230" s="16">
        <f t="shared" si="18"/>
        <v>37.159993353500134</v>
      </c>
      <c r="J230" s="7">
        <v>1.7354152380000001</v>
      </c>
      <c r="K230" s="18">
        <v>0</v>
      </c>
      <c r="L230" s="15">
        <v>1.0519122460000001</v>
      </c>
      <c r="M230" s="15">
        <v>0.99148013199999996</v>
      </c>
      <c r="N230" s="7">
        <v>93.998263014839679</v>
      </c>
      <c r="O230" s="8">
        <f t="shared" si="22"/>
        <v>94</v>
      </c>
      <c r="P230" s="5">
        <f t="shared" si="19"/>
        <v>94.383655893200526</v>
      </c>
      <c r="Q230" s="5">
        <f t="shared" si="20"/>
        <v>95.846602559545147</v>
      </c>
      <c r="R230" s="10">
        <f>Q230*Index!$H$16</f>
        <v>131.15235482130234</v>
      </c>
      <c r="T230" s="7">
        <v>4.5522876960702146</v>
      </c>
      <c r="U230" s="5">
        <f t="shared" si="21"/>
        <v>4.6228481553593035</v>
      </c>
      <c r="V230" s="5">
        <f>U230*(Index!$G$16/Index!$G$7)</f>
        <v>5.2303283699197891</v>
      </c>
      <c r="X230" s="7">
        <v>136.38</v>
      </c>
      <c r="Y230" s="20">
        <f t="shared" si="23"/>
        <v>136.38</v>
      </c>
    </row>
    <row r="231" spans="1:25">
      <c r="A231" s="2" t="s">
        <v>438</v>
      </c>
      <c r="B231" s="2" t="s">
        <v>33</v>
      </c>
      <c r="C231" s="2">
        <v>15</v>
      </c>
      <c r="D231" s="2" t="s">
        <v>1435</v>
      </c>
      <c r="E231" s="2" t="s">
        <v>38</v>
      </c>
      <c r="F231" s="2" t="s">
        <v>197</v>
      </c>
      <c r="G231" s="16">
        <v>17.004716590000001</v>
      </c>
      <c r="H231" s="16">
        <v>50.669192850000002</v>
      </c>
      <c r="I231" s="16">
        <f t="shared" si="18"/>
        <v>55.862475777178062</v>
      </c>
      <c r="J231" s="7">
        <v>2.0992926939999998</v>
      </c>
      <c r="K231" s="18">
        <v>0</v>
      </c>
      <c r="L231" s="15">
        <v>1.096866782</v>
      </c>
      <c r="M231" s="15">
        <v>0.98165048600000004</v>
      </c>
      <c r="N231" s="7">
        <v>152.96956459853473</v>
      </c>
      <c r="O231" s="8">
        <f t="shared" si="22"/>
        <v>152.97</v>
      </c>
      <c r="P231" s="5">
        <f t="shared" si="19"/>
        <v>153.59673981338872</v>
      </c>
      <c r="Q231" s="5">
        <f t="shared" si="20"/>
        <v>155.97748928049626</v>
      </c>
      <c r="R231" s="10">
        <f>Q231*Index!$H$16</f>
        <v>213.43286534901054</v>
      </c>
      <c r="T231" s="7">
        <v>6.8259957440908572</v>
      </c>
      <c r="U231" s="5">
        <f t="shared" si="21"/>
        <v>6.9317986781242658</v>
      </c>
      <c r="V231" s="5">
        <f>U231*(Index!$G$16/Index!$G$7)</f>
        <v>7.8426939545341687</v>
      </c>
      <c r="X231" s="7">
        <v>221.28</v>
      </c>
      <c r="Y231" s="20">
        <f t="shared" si="23"/>
        <v>221.28</v>
      </c>
    </row>
    <row r="232" spans="1:25">
      <c r="A232" s="2" t="s">
        <v>439</v>
      </c>
      <c r="B232" s="2" t="s">
        <v>33</v>
      </c>
      <c r="C232" s="2">
        <v>15</v>
      </c>
      <c r="D232" s="2" t="s">
        <v>1429</v>
      </c>
      <c r="E232" s="2" t="s">
        <v>38</v>
      </c>
      <c r="F232" s="2" t="s">
        <v>197</v>
      </c>
      <c r="G232" s="16">
        <v>17.004716590000001</v>
      </c>
      <c r="H232" s="16">
        <v>37.737763020000003</v>
      </c>
      <c r="I232" s="16">
        <f t="shared" si="18"/>
        <v>36.141222703746379</v>
      </c>
      <c r="J232" s="7">
        <v>2.0918261500000002</v>
      </c>
      <c r="K232" s="18">
        <v>0</v>
      </c>
      <c r="L232" s="15">
        <v>0.97955364599999994</v>
      </c>
      <c r="M232" s="15">
        <v>0.99109981800000002</v>
      </c>
      <c r="N232" s="7">
        <v>111.17206560184673</v>
      </c>
      <c r="O232" s="8">
        <f t="shared" si="22"/>
        <v>111.17</v>
      </c>
      <c r="P232" s="5">
        <f t="shared" si="19"/>
        <v>111.62787107081429</v>
      </c>
      <c r="Q232" s="5">
        <f t="shared" si="20"/>
        <v>113.35810307241192</v>
      </c>
      <c r="R232" s="10">
        <f>Q232*Index!$H$16</f>
        <v>155.11433643969201</v>
      </c>
      <c r="T232" s="7">
        <v>5.3119546907134971</v>
      </c>
      <c r="U232" s="5">
        <f t="shared" si="21"/>
        <v>5.3942899884195565</v>
      </c>
      <c r="V232" s="5">
        <f>U232*(Index!$G$16/Index!$G$7)</f>
        <v>6.1031439956115578</v>
      </c>
      <c r="X232" s="7">
        <v>158.44</v>
      </c>
      <c r="Y232" s="20">
        <f t="shared" si="23"/>
        <v>158.44</v>
      </c>
    </row>
    <row r="233" spans="1:25">
      <c r="A233" s="2" t="s">
        <v>440</v>
      </c>
      <c r="B233" s="2" t="s">
        <v>33</v>
      </c>
      <c r="C233" s="2">
        <v>15</v>
      </c>
      <c r="D233" s="2" t="s">
        <v>203</v>
      </c>
      <c r="E233" s="2" t="s">
        <v>38</v>
      </c>
      <c r="F233" s="2" t="s">
        <v>22</v>
      </c>
      <c r="G233" s="16">
        <v>17.004716590000001</v>
      </c>
      <c r="H233" s="16">
        <v>27.201775720000001</v>
      </c>
      <c r="I233" s="16">
        <f t="shared" si="18"/>
        <v>28.482204935349429</v>
      </c>
      <c r="J233" s="7">
        <v>2.0164165280000002</v>
      </c>
      <c r="K233" s="18">
        <v>1</v>
      </c>
      <c r="L233" s="15">
        <v>1.035402113</v>
      </c>
      <c r="M233" s="15">
        <v>0.99378272400000001</v>
      </c>
      <c r="N233" s="7">
        <v>91.720580341323881</v>
      </c>
      <c r="O233" s="8">
        <f t="shared" si="22"/>
        <v>91.72</v>
      </c>
      <c r="P233" s="5">
        <f t="shared" si="19"/>
        <v>92.096634720723301</v>
      </c>
      <c r="Q233" s="5">
        <f t="shared" si="20"/>
        <v>93.524132558894522</v>
      </c>
      <c r="R233" s="10">
        <f>Q233*Index!$H$16</f>
        <v>127.9743870952379</v>
      </c>
      <c r="T233" s="7">
        <v>3.8807668904821755</v>
      </c>
      <c r="U233" s="5">
        <f t="shared" si="21"/>
        <v>3.9409187772846495</v>
      </c>
      <c r="V233" s="5">
        <f>U233*(Index!$G$16/Index!$G$7)</f>
        <v>4.4587878709547297</v>
      </c>
      <c r="X233" s="7">
        <v>132.43</v>
      </c>
      <c r="Y233" s="20">
        <f t="shared" si="23"/>
        <v>132.43</v>
      </c>
    </row>
    <row r="234" spans="1:25">
      <c r="A234" s="2" t="s">
        <v>441</v>
      </c>
      <c r="B234" s="2" t="s">
        <v>33</v>
      </c>
      <c r="C234" s="2">
        <v>15</v>
      </c>
      <c r="D234" s="2" t="s">
        <v>42</v>
      </c>
      <c r="E234" s="2" t="s">
        <v>39</v>
      </c>
      <c r="F234" s="2" t="s">
        <v>22</v>
      </c>
      <c r="G234" s="16">
        <v>17.004716590000001</v>
      </c>
      <c r="H234" s="16">
        <v>9.7244643679999996</v>
      </c>
      <c r="I234" s="16">
        <f t="shared" si="18"/>
        <v>9.7360244639927096</v>
      </c>
      <c r="J234" s="7">
        <v>1.479586662</v>
      </c>
      <c r="K234" s="18">
        <v>0</v>
      </c>
      <c r="L234" s="15">
        <v>1.0005027049999999</v>
      </c>
      <c r="M234" s="15">
        <v>0.99992981999999997</v>
      </c>
      <c r="N234" s="7">
        <v>39.565243786309381</v>
      </c>
      <c r="O234" s="8">
        <f t="shared" si="22"/>
        <v>39.57</v>
      </c>
      <c r="P234" s="5">
        <f t="shared" si="19"/>
        <v>39.72746128583325</v>
      </c>
      <c r="Q234" s="5">
        <f t="shared" si="20"/>
        <v>40.34323693576367</v>
      </c>
      <c r="R234" s="10">
        <f>Q234*Index!$H$16</f>
        <v>55.203944468996909</v>
      </c>
      <c r="T234" s="7">
        <v>2.6491227745152233</v>
      </c>
      <c r="U234" s="5">
        <f t="shared" si="21"/>
        <v>2.6901841775202096</v>
      </c>
      <c r="V234" s="5">
        <f>U234*(Index!$G$16/Index!$G$7)</f>
        <v>3.0436964726347746</v>
      </c>
      <c r="X234" s="7">
        <v>58.25</v>
      </c>
      <c r="Y234" s="20">
        <f t="shared" si="23"/>
        <v>58.25</v>
      </c>
    </row>
    <row r="235" spans="1:25">
      <c r="A235" s="2" t="s">
        <v>442</v>
      </c>
      <c r="B235" s="2" t="s">
        <v>33</v>
      </c>
      <c r="C235" s="2">
        <v>15</v>
      </c>
      <c r="D235" s="2" t="s">
        <v>43</v>
      </c>
      <c r="E235" s="2" t="s">
        <v>39</v>
      </c>
      <c r="F235" s="2" t="s">
        <v>22</v>
      </c>
      <c r="G235" s="16">
        <v>17.004716590000001</v>
      </c>
      <c r="H235" s="16">
        <v>15.22076326</v>
      </c>
      <c r="I235" s="16">
        <f t="shared" si="18"/>
        <v>15.84241126287921</v>
      </c>
      <c r="J235" s="7">
        <v>1.7721298400000001</v>
      </c>
      <c r="K235" s="18">
        <v>0</v>
      </c>
      <c r="L235" s="15">
        <v>1.020924349</v>
      </c>
      <c r="M235" s="15">
        <v>0.99839971000000005</v>
      </c>
      <c r="N235" s="7">
        <v>58.209375449599776</v>
      </c>
      <c r="O235" s="8">
        <f t="shared" si="22"/>
        <v>58.21</v>
      </c>
      <c r="P235" s="5">
        <f t="shared" si="19"/>
        <v>58.448033888943137</v>
      </c>
      <c r="Q235" s="5">
        <f t="shared" si="20"/>
        <v>59.353978414221757</v>
      </c>
      <c r="R235" s="10">
        <f>Q235*Index!$H$16</f>
        <v>81.217422727131392</v>
      </c>
      <c r="T235" s="7">
        <v>3.1155975068557065</v>
      </c>
      <c r="U235" s="5">
        <f t="shared" si="21"/>
        <v>3.1638892682119701</v>
      </c>
      <c r="V235" s="5">
        <f>U235*(Index!$G$16/Index!$G$7)</f>
        <v>3.5796503027315305</v>
      </c>
      <c r="X235" s="7">
        <v>84.8</v>
      </c>
      <c r="Y235" s="20">
        <f t="shared" si="23"/>
        <v>84.8</v>
      </c>
    </row>
    <row r="236" spans="1:25">
      <c r="A236" s="2" t="s">
        <v>443</v>
      </c>
      <c r="B236" s="2" t="s">
        <v>33</v>
      </c>
      <c r="C236" s="2">
        <v>15</v>
      </c>
      <c r="D236" s="2" t="s">
        <v>44</v>
      </c>
      <c r="E236" s="2" t="s">
        <v>39</v>
      </c>
      <c r="F236" s="2" t="s">
        <v>22</v>
      </c>
      <c r="G236" s="16">
        <v>17.004716590000001</v>
      </c>
      <c r="H236" s="16">
        <v>19.41994279</v>
      </c>
      <c r="I236" s="16">
        <f t="shared" si="18"/>
        <v>19.749784550235908</v>
      </c>
      <c r="J236" s="7">
        <v>1.839283518</v>
      </c>
      <c r="K236" s="18">
        <v>0</v>
      </c>
      <c r="L236" s="15">
        <v>1.0388986330000001</v>
      </c>
      <c r="M236" s="15">
        <v>0.97127421300000005</v>
      </c>
      <c r="N236" s="7">
        <v>67.601948192084663</v>
      </c>
      <c r="O236" s="8">
        <f t="shared" si="22"/>
        <v>67.599999999999994</v>
      </c>
      <c r="P236" s="5">
        <f t="shared" si="19"/>
        <v>67.879116179672209</v>
      </c>
      <c r="Q236" s="5">
        <f t="shared" si="20"/>
        <v>68.931242480457129</v>
      </c>
      <c r="R236" s="10">
        <f>Q236*Index!$H$16</f>
        <v>94.322537582421802</v>
      </c>
      <c r="T236" s="7">
        <v>3.2118250108083872</v>
      </c>
      <c r="U236" s="5">
        <f t="shared" si="21"/>
        <v>3.2616082984759176</v>
      </c>
      <c r="V236" s="5">
        <f>U236*(Index!$G$16/Index!$G$7)</f>
        <v>3.6902104161278682</v>
      </c>
      <c r="X236" s="7">
        <v>98.01</v>
      </c>
      <c r="Y236" s="20">
        <f t="shared" si="23"/>
        <v>98.01</v>
      </c>
    </row>
    <row r="237" spans="1:25">
      <c r="A237" s="2" t="s">
        <v>444</v>
      </c>
      <c r="B237" s="2" t="s">
        <v>33</v>
      </c>
      <c r="C237" s="2">
        <v>15</v>
      </c>
      <c r="D237" s="2" t="s">
        <v>45</v>
      </c>
      <c r="E237" s="2" t="s">
        <v>39</v>
      </c>
      <c r="F237" s="2" t="s">
        <v>22</v>
      </c>
      <c r="G237" s="16">
        <v>17.004716590000001</v>
      </c>
      <c r="H237" s="16">
        <v>24.725810670000001</v>
      </c>
      <c r="I237" s="16">
        <f t="shared" si="18"/>
        <v>26.809361601840948</v>
      </c>
      <c r="J237" s="7">
        <v>1.831660823</v>
      </c>
      <c r="K237" s="18">
        <v>0</v>
      </c>
      <c r="L237" s="15">
        <v>1.059430622</v>
      </c>
      <c r="M237" s="15">
        <v>0.99103110400000005</v>
      </c>
      <c r="N237" s="7">
        <v>80.252530505082433</v>
      </c>
      <c r="O237" s="8">
        <f t="shared" si="22"/>
        <v>80.25</v>
      </c>
      <c r="P237" s="5">
        <f t="shared" si="19"/>
        <v>80.581565880153263</v>
      </c>
      <c r="Q237" s="5">
        <f t="shared" si="20"/>
        <v>81.830580151295649</v>
      </c>
      <c r="R237" s="10">
        <f>Q237*Index!$H$16</f>
        <v>111.97343459898094</v>
      </c>
      <c r="T237" s="7">
        <v>3.1680475266671837</v>
      </c>
      <c r="U237" s="5">
        <f t="shared" si="21"/>
        <v>3.2171522633305254</v>
      </c>
      <c r="V237" s="5">
        <f>U237*(Index!$G$16/Index!$G$7)</f>
        <v>3.6399124928518174</v>
      </c>
      <c r="X237" s="7">
        <v>115.61</v>
      </c>
      <c r="Y237" s="20">
        <f t="shared" si="23"/>
        <v>115.61</v>
      </c>
    </row>
    <row r="238" spans="1:25">
      <c r="A238" s="2" t="s">
        <v>445</v>
      </c>
      <c r="B238" s="2" t="s">
        <v>33</v>
      </c>
      <c r="C238" s="2">
        <v>15</v>
      </c>
      <c r="D238" s="2" t="s">
        <v>1434</v>
      </c>
      <c r="E238" s="2" t="s">
        <v>39</v>
      </c>
      <c r="F238" s="2" t="s">
        <v>22</v>
      </c>
      <c r="G238" s="16">
        <v>17.004716590000001</v>
      </c>
      <c r="H238" s="16">
        <v>29.463032250000001</v>
      </c>
      <c r="I238" s="16">
        <f t="shared" si="18"/>
        <v>27.891234162786581</v>
      </c>
      <c r="J238" s="7">
        <v>1.849042174</v>
      </c>
      <c r="K238" s="18">
        <v>0</v>
      </c>
      <c r="L238" s="15">
        <v>1.0519122460000001</v>
      </c>
      <c r="M238" s="15">
        <v>0.91849337600000003</v>
      </c>
      <c r="N238" s="7">
        <v>83.014506364267007</v>
      </c>
      <c r="O238" s="8">
        <f t="shared" si="22"/>
        <v>83.01</v>
      </c>
      <c r="P238" s="5">
        <f t="shared" si="19"/>
        <v>83.354865840360503</v>
      </c>
      <c r="Q238" s="5">
        <f t="shared" si="20"/>
        <v>84.6468662608861</v>
      </c>
      <c r="R238" s="10">
        <f>Q238*Index!$H$16</f>
        <v>115.82711897860038</v>
      </c>
      <c r="T238" s="7">
        <v>3.3573107260538873</v>
      </c>
      <c r="U238" s="5">
        <f t="shared" si="21"/>
        <v>3.4093490423077228</v>
      </c>
      <c r="V238" s="5">
        <f>U238*(Index!$G$16/Index!$G$7)</f>
        <v>3.8573655070777426</v>
      </c>
      <c r="X238" s="7">
        <v>119.68</v>
      </c>
      <c r="Y238" s="20">
        <f t="shared" si="23"/>
        <v>119.68</v>
      </c>
    </row>
    <row r="239" spans="1:25">
      <c r="A239" s="2" t="s">
        <v>446</v>
      </c>
      <c r="B239" s="2" t="s">
        <v>33</v>
      </c>
      <c r="C239" s="2">
        <v>15</v>
      </c>
      <c r="D239" s="2" t="s">
        <v>1435</v>
      </c>
      <c r="E239" s="2" t="s">
        <v>39</v>
      </c>
      <c r="F239" s="2" t="s">
        <v>197</v>
      </c>
      <c r="G239" s="16">
        <v>17.004716590000001</v>
      </c>
      <c r="H239" s="16">
        <v>48.176841160000002</v>
      </c>
      <c r="I239" s="16">
        <f t="shared" si="18"/>
        <v>52.780688334675446</v>
      </c>
      <c r="J239" s="7">
        <v>1.902700491</v>
      </c>
      <c r="K239" s="18">
        <v>0</v>
      </c>
      <c r="L239" s="15">
        <v>1.096866782</v>
      </c>
      <c r="M239" s="15">
        <v>0.97608127899999997</v>
      </c>
      <c r="N239" s="7">
        <v>132.78072425815162</v>
      </c>
      <c r="O239" s="8">
        <f t="shared" si="22"/>
        <v>132.78</v>
      </c>
      <c r="P239" s="5">
        <f t="shared" si="19"/>
        <v>133.32512522761004</v>
      </c>
      <c r="Q239" s="5">
        <f t="shared" si="20"/>
        <v>135.39166466863801</v>
      </c>
      <c r="R239" s="10">
        <f>Q239*Index!$H$16</f>
        <v>185.2641113015604</v>
      </c>
      <c r="T239" s="7">
        <v>5.0585909831846152</v>
      </c>
      <c r="U239" s="5">
        <f t="shared" si="21"/>
        <v>5.136999143423977</v>
      </c>
      <c r="V239" s="5">
        <f>U239*(Index!$G$16/Index!$G$7)</f>
        <v>5.8120430204819904</v>
      </c>
      <c r="X239" s="7">
        <v>191.08</v>
      </c>
      <c r="Y239" s="20">
        <f t="shared" si="23"/>
        <v>191.08</v>
      </c>
    </row>
    <row r="240" spans="1:25">
      <c r="A240" s="2" t="s">
        <v>447</v>
      </c>
      <c r="B240" s="2" t="s">
        <v>33</v>
      </c>
      <c r="C240" s="2">
        <v>15</v>
      </c>
      <c r="D240" s="2" t="s">
        <v>1429</v>
      </c>
      <c r="E240" s="2" t="s">
        <v>39</v>
      </c>
      <c r="F240" s="2" t="s">
        <v>197</v>
      </c>
      <c r="G240" s="16">
        <v>17.004716590000001</v>
      </c>
      <c r="H240" s="16">
        <v>35.942571379999997</v>
      </c>
      <c r="I240" s="16">
        <f t="shared" si="18"/>
        <v>32.449525579183046</v>
      </c>
      <c r="J240" s="7">
        <v>1.7696641829999999</v>
      </c>
      <c r="K240" s="18">
        <v>0</v>
      </c>
      <c r="L240" s="15">
        <v>0.97955364599999994</v>
      </c>
      <c r="M240" s="15">
        <v>0.95352395000000001</v>
      </c>
      <c r="N240" s="7">
        <v>87.517401113788466</v>
      </c>
      <c r="O240" s="8">
        <f t="shared" si="22"/>
        <v>87.52</v>
      </c>
      <c r="P240" s="5">
        <f t="shared" si="19"/>
        <v>87.876222458355002</v>
      </c>
      <c r="Q240" s="5">
        <f t="shared" si="20"/>
        <v>89.238303906459507</v>
      </c>
      <c r="R240" s="10">
        <f>Q240*Index!$H$16</f>
        <v>122.1098441159679</v>
      </c>
      <c r="T240" s="7">
        <v>4.3772542277659152</v>
      </c>
      <c r="U240" s="5">
        <f t="shared" si="21"/>
        <v>4.4451016682962869</v>
      </c>
      <c r="V240" s="5">
        <f>U240*(Index!$G$16/Index!$G$7)</f>
        <v>5.0292245346442357</v>
      </c>
      <c r="X240" s="7">
        <v>124.95</v>
      </c>
      <c r="Y240" s="20">
        <f t="shared" si="23"/>
        <v>124.95</v>
      </c>
    </row>
    <row r="241" spans="1:25">
      <c r="A241" s="2" t="s">
        <v>448</v>
      </c>
      <c r="B241" s="2" t="s">
        <v>33</v>
      </c>
      <c r="C241" s="2">
        <v>15</v>
      </c>
      <c r="D241" s="2" t="s">
        <v>203</v>
      </c>
      <c r="E241" s="2" t="s">
        <v>39</v>
      </c>
      <c r="F241" s="2" t="s">
        <v>22</v>
      </c>
      <c r="G241" s="16">
        <v>17.004716590000001</v>
      </c>
      <c r="H241" s="16">
        <v>27.384982749999999</v>
      </c>
      <c r="I241" s="16">
        <f t="shared" si="18"/>
        <v>24.459255509582874</v>
      </c>
      <c r="J241" s="7">
        <v>2.0707551199999998</v>
      </c>
      <c r="K241" s="18">
        <v>1</v>
      </c>
      <c r="L241" s="15">
        <v>1.035402113</v>
      </c>
      <c r="M241" s="15">
        <v>0.902151869</v>
      </c>
      <c r="N241" s="7">
        <v>85.861732483543207</v>
      </c>
      <c r="O241" s="8">
        <f t="shared" si="22"/>
        <v>85.86</v>
      </c>
      <c r="P241" s="5">
        <f t="shared" si="19"/>
        <v>86.213765586725728</v>
      </c>
      <c r="Q241" s="5">
        <f t="shared" si="20"/>
        <v>87.550078953319982</v>
      </c>
      <c r="R241" s="10">
        <f>Q241*Index!$H$16</f>
        <v>119.79974994299212</v>
      </c>
      <c r="T241" s="7">
        <v>3.6046553805149415</v>
      </c>
      <c r="U241" s="5">
        <f t="shared" si="21"/>
        <v>3.6605275389129233</v>
      </c>
      <c r="V241" s="5">
        <f>U241*(Index!$G$16/Index!$G$7)</f>
        <v>4.1415509210383865</v>
      </c>
      <c r="X241" s="7">
        <v>123.94</v>
      </c>
      <c r="Y241" s="20">
        <f t="shared" si="23"/>
        <v>123.94</v>
      </c>
    </row>
    <row r="242" spans="1:25">
      <c r="A242" s="2" t="s">
        <v>449</v>
      </c>
      <c r="B242" s="2" t="s">
        <v>33</v>
      </c>
      <c r="C242" s="2">
        <v>15</v>
      </c>
      <c r="D242" s="2" t="s">
        <v>42</v>
      </c>
      <c r="E242" s="2" t="s">
        <v>40</v>
      </c>
      <c r="F242" s="2" t="s">
        <v>22</v>
      </c>
      <c r="G242" s="16">
        <v>17.004716590000001</v>
      </c>
      <c r="H242" s="16">
        <v>8.2909251449999992</v>
      </c>
      <c r="I242" s="16">
        <f t="shared" si="18"/>
        <v>8.2832865868886358</v>
      </c>
      <c r="J242" s="7">
        <v>1.750954406</v>
      </c>
      <c r="K242" s="18">
        <v>0</v>
      </c>
      <c r="L242" s="15">
        <v>1.0005027049999999</v>
      </c>
      <c r="M242" s="15">
        <v>0.99919572800000001</v>
      </c>
      <c r="N242" s="7">
        <v>44.278140556816034</v>
      </c>
      <c r="O242" s="8">
        <f t="shared" si="22"/>
        <v>44.28</v>
      </c>
      <c r="P242" s="5">
        <f t="shared" si="19"/>
        <v>44.45968093309898</v>
      </c>
      <c r="Q242" s="5">
        <f t="shared" si="20"/>
        <v>45.148805987562014</v>
      </c>
      <c r="R242" s="10">
        <f>Q242*Index!$H$16</f>
        <v>61.779677782112238</v>
      </c>
      <c r="T242" s="7">
        <v>2.6297368228824389</v>
      </c>
      <c r="U242" s="5">
        <f t="shared" si="21"/>
        <v>2.6704977436371169</v>
      </c>
      <c r="V242" s="5">
        <f>U242*(Index!$G$16/Index!$G$7)</f>
        <v>3.0214230796569153</v>
      </c>
      <c r="X242" s="7">
        <v>64.8</v>
      </c>
      <c r="Y242" s="20">
        <f t="shared" si="23"/>
        <v>64.8</v>
      </c>
    </row>
    <row r="243" spans="1:25">
      <c r="A243" s="2" t="s">
        <v>450</v>
      </c>
      <c r="B243" s="2" t="s">
        <v>33</v>
      </c>
      <c r="C243" s="2">
        <v>15</v>
      </c>
      <c r="D243" s="2" t="s">
        <v>43</v>
      </c>
      <c r="E243" s="2" t="s">
        <v>40</v>
      </c>
      <c r="F243" s="2" t="s">
        <v>22</v>
      </c>
      <c r="G243" s="16">
        <v>17.004716590000001</v>
      </c>
      <c r="H243" s="16">
        <v>12.78941955</v>
      </c>
      <c r="I243" s="16">
        <f t="shared" si="18"/>
        <v>13.23194326727808</v>
      </c>
      <c r="J243" s="7">
        <v>2.058078369</v>
      </c>
      <c r="K243" s="18">
        <v>0</v>
      </c>
      <c r="L243" s="15">
        <v>1.020924349</v>
      </c>
      <c r="M243" s="15">
        <v>0.99405280399999996</v>
      </c>
      <c r="N243" s="7">
        <v>62.229415609379245</v>
      </c>
      <c r="O243" s="8">
        <f t="shared" si="22"/>
        <v>62.23</v>
      </c>
      <c r="P243" s="5">
        <f t="shared" si="19"/>
        <v>62.484556213377701</v>
      </c>
      <c r="Q243" s="5">
        <f t="shared" si="20"/>
        <v>63.45306683468506</v>
      </c>
      <c r="R243" s="10">
        <f>Q243*Index!$H$16</f>
        <v>86.826438431475282</v>
      </c>
      <c r="T243" s="7">
        <v>2.863112720793056</v>
      </c>
      <c r="U243" s="5">
        <f t="shared" si="21"/>
        <v>2.9074909679653484</v>
      </c>
      <c r="V243" s="5">
        <f>U243*(Index!$G$16/Index!$G$7)</f>
        <v>3.2895591600613066</v>
      </c>
      <c r="X243" s="7">
        <v>90.12</v>
      </c>
      <c r="Y243" s="20">
        <f t="shared" si="23"/>
        <v>90.12</v>
      </c>
    </row>
    <row r="244" spans="1:25">
      <c r="A244" s="2" t="s">
        <v>451</v>
      </c>
      <c r="B244" s="2" t="s">
        <v>33</v>
      </c>
      <c r="C244" s="2">
        <v>15</v>
      </c>
      <c r="D244" s="2" t="s">
        <v>44</v>
      </c>
      <c r="E244" s="2" t="s">
        <v>40</v>
      </c>
      <c r="F244" s="2" t="s">
        <v>22</v>
      </c>
      <c r="G244" s="16">
        <v>17.004716590000001</v>
      </c>
      <c r="H244" s="16">
        <v>15.60916654</v>
      </c>
      <c r="I244" s="16">
        <f t="shared" si="18"/>
        <v>15.421481113350808</v>
      </c>
      <c r="J244" s="7">
        <v>2.0629774360000002</v>
      </c>
      <c r="K244" s="18">
        <v>0</v>
      </c>
      <c r="L244" s="15">
        <v>1.0388986330000001</v>
      </c>
      <c r="M244" s="15">
        <v>0.95701851699999996</v>
      </c>
      <c r="N244" s="7">
        <v>66.894514218491153</v>
      </c>
      <c r="O244" s="8">
        <f t="shared" si="22"/>
        <v>66.89</v>
      </c>
      <c r="P244" s="5">
        <f t="shared" si="19"/>
        <v>67.16878172678696</v>
      </c>
      <c r="Q244" s="5">
        <f t="shared" si="20"/>
        <v>68.209897843552156</v>
      </c>
      <c r="R244" s="10">
        <f>Q244*Index!$H$16</f>
        <v>93.335480709863063</v>
      </c>
      <c r="T244" s="7">
        <v>2.8700272135490761</v>
      </c>
      <c r="U244" s="5">
        <f t="shared" si="21"/>
        <v>2.9145126353590869</v>
      </c>
      <c r="V244" s="5">
        <f>U244*(Index!$G$16/Index!$G$7)</f>
        <v>3.2975035322187685</v>
      </c>
      <c r="X244" s="7">
        <v>96.63</v>
      </c>
      <c r="Y244" s="20">
        <f t="shared" si="23"/>
        <v>96.63</v>
      </c>
    </row>
    <row r="245" spans="1:25">
      <c r="A245" s="2" t="s">
        <v>452</v>
      </c>
      <c r="B245" s="2" t="s">
        <v>33</v>
      </c>
      <c r="C245" s="2">
        <v>15</v>
      </c>
      <c r="D245" s="2" t="s">
        <v>45</v>
      </c>
      <c r="E245" s="2" t="s">
        <v>40</v>
      </c>
      <c r="F245" s="2" t="s">
        <v>22</v>
      </c>
      <c r="G245" s="16">
        <v>17.004716590000001</v>
      </c>
      <c r="H245" s="16">
        <v>19.437163009999999</v>
      </c>
      <c r="I245" s="16">
        <f t="shared" si="18"/>
        <v>21.241119995273941</v>
      </c>
      <c r="J245" s="7">
        <v>1.9998539609999999</v>
      </c>
      <c r="K245" s="18">
        <v>0</v>
      </c>
      <c r="L245" s="15">
        <v>1.059430622</v>
      </c>
      <c r="M245" s="15">
        <v>0.99062862799999996</v>
      </c>
      <c r="N245" s="7">
        <v>76.486087795384663</v>
      </c>
      <c r="O245" s="8">
        <f t="shared" si="22"/>
        <v>76.489999999999995</v>
      </c>
      <c r="P245" s="5">
        <f t="shared" si="19"/>
        <v>76.799680755345733</v>
      </c>
      <c r="Q245" s="5">
        <f t="shared" si="20"/>
        <v>77.9900758070536</v>
      </c>
      <c r="R245" s="10">
        <f>Q245*Index!$H$16</f>
        <v>106.7182541857173</v>
      </c>
      <c r="T245" s="7">
        <v>2.832096315867608</v>
      </c>
      <c r="U245" s="5">
        <f t="shared" si="21"/>
        <v>2.8759938087635559</v>
      </c>
      <c r="V245" s="5">
        <f>U245*(Index!$G$16/Index!$G$7)</f>
        <v>3.253923015457675</v>
      </c>
      <c r="X245" s="7">
        <v>109.97</v>
      </c>
      <c r="Y245" s="20">
        <f t="shared" si="23"/>
        <v>109.97</v>
      </c>
    </row>
    <row r="246" spans="1:25">
      <c r="A246" s="2" t="s">
        <v>453</v>
      </c>
      <c r="B246" s="2" t="s">
        <v>33</v>
      </c>
      <c r="C246" s="2">
        <v>15</v>
      </c>
      <c r="D246" s="2" t="s">
        <v>1434</v>
      </c>
      <c r="E246" s="2" t="s">
        <v>40</v>
      </c>
      <c r="F246" s="2" t="s">
        <v>22</v>
      </c>
      <c r="G246" s="16">
        <v>17.004716590000001</v>
      </c>
      <c r="H246" s="16">
        <v>22.445503290000001</v>
      </c>
      <c r="I246" s="16">
        <f t="shared" si="18"/>
        <v>20.937501149182317</v>
      </c>
      <c r="J246" s="7">
        <v>1.99489223</v>
      </c>
      <c r="K246" s="18">
        <v>0</v>
      </c>
      <c r="L246" s="15">
        <v>1.0519122460000001</v>
      </c>
      <c r="M246" s="15">
        <v>0.91431063800000001</v>
      </c>
      <c r="N246" s="7">
        <v>75.690635326126269</v>
      </c>
      <c r="O246" s="8">
        <f t="shared" si="22"/>
        <v>75.69</v>
      </c>
      <c r="P246" s="5">
        <f t="shared" si="19"/>
        <v>76.000966930963386</v>
      </c>
      <c r="Q246" s="5">
        <f t="shared" si="20"/>
        <v>77.178981918393319</v>
      </c>
      <c r="R246" s="10">
        <f>Q246*Index!$H$16</f>
        <v>105.60838831005546</v>
      </c>
      <c r="T246" s="7">
        <v>2.9766358691263255</v>
      </c>
      <c r="U246" s="5">
        <f t="shared" si="21"/>
        <v>3.0227737250977835</v>
      </c>
      <c r="V246" s="5">
        <f>U246*(Index!$G$16/Index!$G$7)</f>
        <v>3.4199910182856188</v>
      </c>
      <c r="X246" s="7">
        <v>109.03</v>
      </c>
      <c r="Y246" s="20">
        <f t="shared" si="23"/>
        <v>109.03</v>
      </c>
    </row>
    <row r="247" spans="1:25">
      <c r="A247" s="2" t="s">
        <v>454</v>
      </c>
      <c r="B247" s="2" t="s">
        <v>33</v>
      </c>
      <c r="C247" s="2">
        <v>15</v>
      </c>
      <c r="D247" s="2" t="s">
        <v>1435</v>
      </c>
      <c r="E247" s="2" t="s">
        <v>40</v>
      </c>
      <c r="F247" s="2" t="s">
        <v>197</v>
      </c>
      <c r="G247" s="16">
        <v>17.004716590000001</v>
      </c>
      <c r="H247" s="16">
        <v>41.202405630000001</v>
      </c>
      <c r="I247" s="16">
        <f t="shared" si="18"/>
        <v>44.05763799748307</v>
      </c>
      <c r="J247" s="7">
        <v>2.0857230260000001</v>
      </c>
      <c r="K247" s="18">
        <v>0</v>
      </c>
      <c r="L247" s="15">
        <v>1.096866782</v>
      </c>
      <c r="M247" s="15">
        <v>0.95640873599999998</v>
      </c>
      <c r="N247" s="7">
        <v>127.35915897925129</v>
      </c>
      <c r="O247" s="8">
        <f t="shared" si="22"/>
        <v>127.36</v>
      </c>
      <c r="P247" s="5">
        <f t="shared" si="19"/>
        <v>127.88133153106622</v>
      </c>
      <c r="Q247" s="5">
        <f t="shared" si="20"/>
        <v>129.86349216979775</v>
      </c>
      <c r="R247" s="10">
        <f>Q247*Index!$H$16</f>
        <v>177.69959861441708</v>
      </c>
      <c r="T247" s="7">
        <v>7.4626140470614741</v>
      </c>
      <c r="U247" s="5">
        <f t="shared" si="21"/>
        <v>7.5782845647909278</v>
      </c>
      <c r="V247" s="5">
        <f>U247*(Index!$G$16/Index!$G$7)</f>
        <v>8.5741333962267063</v>
      </c>
      <c r="X247" s="7">
        <v>186.27</v>
      </c>
      <c r="Y247" s="20">
        <f t="shared" si="23"/>
        <v>186.27</v>
      </c>
    </row>
    <row r="248" spans="1:25">
      <c r="A248" s="2" t="s">
        <v>455</v>
      </c>
      <c r="B248" s="2" t="s">
        <v>33</v>
      </c>
      <c r="C248" s="2">
        <v>15</v>
      </c>
      <c r="D248" s="2" t="s">
        <v>1429</v>
      </c>
      <c r="E248" s="2" t="s">
        <v>40</v>
      </c>
      <c r="F248" s="2" t="s">
        <v>197</v>
      </c>
      <c r="G248" s="16">
        <v>17.004716590000001</v>
      </c>
      <c r="H248" s="16">
        <v>30.796215069999999</v>
      </c>
      <c r="I248" s="16">
        <f t="shared" si="18"/>
        <v>27.257502856006511</v>
      </c>
      <c r="J248" s="7">
        <v>2.2445462479999998</v>
      </c>
      <c r="K248" s="18">
        <v>0</v>
      </c>
      <c r="L248" s="15">
        <v>0.97955364599999994</v>
      </c>
      <c r="M248" s="15">
        <v>0.94529769799999996</v>
      </c>
      <c r="N248" s="7">
        <v>99.348598655801666</v>
      </c>
      <c r="O248" s="8">
        <f t="shared" si="22"/>
        <v>99.35</v>
      </c>
      <c r="P248" s="5">
        <f t="shared" si="19"/>
        <v>99.755927910290453</v>
      </c>
      <c r="Q248" s="5">
        <f t="shared" si="20"/>
        <v>101.30214479289997</v>
      </c>
      <c r="R248" s="10">
        <f>Q248*Index!$H$16</f>
        <v>138.61748338740921</v>
      </c>
      <c r="T248" s="7">
        <v>4.0013003795103605</v>
      </c>
      <c r="U248" s="5">
        <f t="shared" si="21"/>
        <v>4.063320535392771</v>
      </c>
      <c r="V248" s="5">
        <f>U248*(Index!$G$16/Index!$G$7)</f>
        <v>4.5972742253505103</v>
      </c>
      <c r="X248" s="7">
        <v>140.75</v>
      </c>
      <c r="Y248" s="20">
        <f t="shared" si="23"/>
        <v>140.75</v>
      </c>
    </row>
    <row r="249" spans="1:25">
      <c r="A249" s="2" t="s">
        <v>456</v>
      </c>
      <c r="B249" s="2" t="s">
        <v>33</v>
      </c>
      <c r="C249" s="2">
        <v>15</v>
      </c>
      <c r="D249" s="2" t="s">
        <v>203</v>
      </c>
      <c r="E249" s="2" t="s">
        <v>40</v>
      </c>
      <c r="F249" s="2" t="s">
        <v>22</v>
      </c>
      <c r="G249" s="16">
        <v>17.004716590000001</v>
      </c>
      <c r="H249" s="16">
        <v>25.01932313</v>
      </c>
      <c r="I249" s="16">
        <f t="shared" si="18"/>
        <v>21.880695688262207</v>
      </c>
      <c r="J249" s="7">
        <v>2.3542942249999999</v>
      </c>
      <c r="K249" s="18">
        <v>1</v>
      </c>
      <c r="L249" s="15">
        <v>1.035402113</v>
      </c>
      <c r="M249" s="15">
        <v>0.893675522</v>
      </c>
      <c r="N249" s="7">
        <v>91.547701518595289</v>
      </c>
      <c r="O249" s="8">
        <f t="shared" si="22"/>
        <v>91.55</v>
      </c>
      <c r="P249" s="5">
        <f t="shared" si="19"/>
        <v>91.923047094821527</v>
      </c>
      <c r="Q249" s="5">
        <f t="shared" si="20"/>
        <v>93.347854324791271</v>
      </c>
      <c r="R249" s="10">
        <f>Q249*Index!$H$16</f>
        <v>127.73317556672264</v>
      </c>
      <c r="T249" s="7">
        <v>3.4435463872501244</v>
      </c>
      <c r="U249" s="5">
        <f t="shared" si="21"/>
        <v>3.4969213562525017</v>
      </c>
      <c r="V249" s="5">
        <f>U249*(Index!$G$16/Index!$G$7)</f>
        <v>3.9564455422967013</v>
      </c>
      <c r="X249" s="7">
        <v>131.69</v>
      </c>
      <c r="Y249" s="20">
        <f t="shared" si="23"/>
        <v>131.69</v>
      </c>
    </row>
    <row r="250" spans="1:25">
      <c r="A250" s="2" t="s">
        <v>457</v>
      </c>
      <c r="B250" s="2" t="s">
        <v>33</v>
      </c>
      <c r="C250" s="2">
        <v>15</v>
      </c>
      <c r="D250" s="2" t="s">
        <v>42</v>
      </c>
      <c r="E250" s="2" t="s">
        <v>41</v>
      </c>
      <c r="F250" s="2" t="s">
        <v>22</v>
      </c>
      <c r="G250" s="16">
        <v>17.004716590000001</v>
      </c>
      <c r="H250" s="16">
        <v>8.5036044260000008</v>
      </c>
      <c r="I250" s="16">
        <f t="shared" si="18"/>
        <v>8.4444279215518812</v>
      </c>
      <c r="J250" s="7">
        <v>1.2614625180000001</v>
      </c>
      <c r="K250" s="18">
        <v>1</v>
      </c>
      <c r="L250" s="15">
        <v>1.0005027049999999</v>
      </c>
      <c r="M250" s="15">
        <v>0.99717882300000005</v>
      </c>
      <c r="N250" s="7">
        <v>32.103141891409713</v>
      </c>
      <c r="O250" s="8">
        <f t="shared" si="22"/>
        <v>32.1</v>
      </c>
      <c r="P250" s="5">
        <f t="shared" si="19"/>
        <v>32.234764773164493</v>
      </c>
      <c r="Q250" s="5">
        <f t="shared" si="20"/>
        <v>32.734403627148545</v>
      </c>
      <c r="R250" s="10">
        <f>Q250*Index!$H$16</f>
        <v>44.792345317658452</v>
      </c>
      <c r="T250" s="7">
        <v>2.6495527591391248</v>
      </c>
      <c r="U250" s="5">
        <f t="shared" si="21"/>
        <v>2.6906208269057816</v>
      </c>
      <c r="V250" s="5">
        <f>U250*(Index!$G$16/Index!$G$7)</f>
        <v>3.0441905013357644</v>
      </c>
      <c r="X250" s="7">
        <v>47.84</v>
      </c>
      <c r="Y250" s="20">
        <f t="shared" si="23"/>
        <v>47.84</v>
      </c>
    </row>
    <row r="251" spans="1:25">
      <c r="A251" s="2" t="s">
        <v>458</v>
      </c>
      <c r="B251" s="2" t="s">
        <v>33</v>
      </c>
      <c r="C251" s="2">
        <v>15</v>
      </c>
      <c r="D251" s="2" t="s">
        <v>43</v>
      </c>
      <c r="E251" s="2" t="s">
        <v>41</v>
      </c>
      <c r="F251" s="2" t="s">
        <v>22</v>
      </c>
      <c r="G251" s="16">
        <v>17.004716590000001</v>
      </c>
      <c r="H251" s="16">
        <v>13.277630609999999</v>
      </c>
      <c r="I251" s="16">
        <f t="shared" si="18"/>
        <v>13.438918754349888</v>
      </c>
      <c r="J251" s="7">
        <v>1.521395815</v>
      </c>
      <c r="K251" s="18">
        <v>0</v>
      </c>
      <c r="L251" s="15">
        <v>1.020924349</v>
      </c>
      <c r="M251" s="15">
        <v>0.98472148800000003</v>
      </c>
      <c r="N251" s="7">
        <v>46.316819415637667</v>
      </c>
      <c r="O251" s="8">
        <f t="shared" si="22"/>
        <v>46.32</v>
      </c>
      <c r="P251" s="5">
        <f t="shared" si="19"/>
        <v>46.506718375241782</v>
      </c>
      <c r="Q251" s="5">
        <f t="shared" si="20"/>
        <v>47.227572510058032</v>
      </c>
      <c r="R251" s="10">
        <f>Q251*Index!$H$16</f>
        <v>64.624172185340214</v>
      </c>
      <c r="T251" s="7">
        <v>3.1056327014478695</v>
      </c>
      <c r="U251" s="5">
        <f t="shared" si="21"/>
        <v>3.1537700083203117</v>
      </c>
      <c r="V251" s="5">
        <f>U251*(Index!$G$16/Index!$G$7)</f>
        <v>3.5682012889817338</v>
      </c>
      <c r="X251" s="7">
        <v>68.19</v>
      </c>
      <c r="Y251" s="20">
        <f t="shared" si="23"/>
        <v>68.19</v>
      </c>
    </row>
    <row r="252" spans="1:25">
      <c r="A252" s="2" t="s">
        <v>459</v>
      </c>
      <c r="B252" s="2" t="s">
        <v>33</v>
      </c>
      <c r="C252" s="2">
        <v>15</v>
      </c>
      <c r="D252" s="2" t="s">
        <v>44</v>
      </c>
      <c r="E252" s="2" t="s">
        <v>41</v>
      </c>
      <c r="F252" s="2" t="s">
        <v>22</v>
      </c>
      <c r="G252" s="16">
        <v>17.004716590000001</v>
      </c>
      <c r="H252" s="16">
        <v>16.812811979999999</v>
      </c>
      <c r="I252" s="16">
        <f t="shared" si="18"/>
        <v>16.662447454119551</v>
      </c>
      <c r="J252" s="7">
        <v>1.6013025540000001</v>
      </c>
      <c r="K252" s="18">
        <v>0</v>
      </c>
      <c r="L252" s="15">
        <v>1.0388986330000001</v>
      </c>
      <c r="M252" s="15">
        <v>0.95827794899999996</v>
      </c>
      <c r="N252" s="7">
        <v>53.911315795080668</v>
      </c>
      <c r="O252" s="8">
        <f t="shared" si="22"/>
        <v>53.91</v>
      </c>
      <c r="P252" s="5">
        <f t="shared" si="19"/>
        <v>54.132352189840496</v>
      </c>
      <c r="Q252" s="5">
        <f t="shared" si="20"/>
        <v>54.971403648783024</v>
      </c>
      <c r="R252" s="10">
        <f>Q252*Index!$H$16</f>
        <v>75.220496541765371</v>
      </c>
      <c r="T252" s="7">
        <v>3.0384455888218205</v>
      </c>
      <c r="U252" s="5">
        <f t="shared" si="21"/>
        <v>3.0855414954485587</v>
      </c>
      <c r="V252" s="5">
        <f>U252*(Index!$G$16/Index!$G$7)</f>
        <v>3.4910069891653186</v>
      </c>
      <c r="X252" s="7">
        <v>78.709999999999994</v>
      </c>
      <c r="Y252" s="20">
        <f t="shared" si="23"/>
        <v>78.709999999999994</v>
      </c>
    </row>
    <row r="253" spans="1:25">
      <c r="A253" s="2" t="s">
        <v>460</v>
      </c>
      <c r="B253" s="2" t="s">
        <v>33</v>
      </c>
      <c r="C253" s="2">
        <v>15</v>
      </c>
      <c r="D253" s="2" t="s">
        <v>45</v>
      </c>
      <c r="E253" s="2" t="s">
        <v>41</v>
      </c>
      <c r="F253" s="2" t="s">
        <v>22</v>
      </c>
      <c r="G253" s="16">
        <v>17.004716590000001</v>
      </c>
      <c r="H253" s="16">
        <v>21.323070779999998</v>
      </c>
      <c r="I253" s="16">
        <f t="shared" si="18"/>
        <v>23.458118254334828</v>
      </c>
      <c r="J253" s="7">
        <v>1.6131401510000001</v>
      </c>
      <c r="K253" s="18">
        <v>0</v>
      </c>
      <c r="L253" s="15">
        <v>1.059430622</v>
      </c>
      <c r="M253" s="15">
        <v>0.996483326</v>
      </c>
      <c r="N253" s="7">
        <v>65.272223488654618</v>
      </c>
      <c r="O253" s="8">
        <f t="shared" si="22"/>
        <v>65.27</v>
      </c>
      <c r="P253" s="5">
        <f t="shared" si="19"/>
        <v>65.539839604958104</v>
      </c>
      <c r="Q253" s="5">
        <f t="shared" si="20"/>
        <v>66.55570711883496</v>
      </c>
      <c r="R253" s="10">
        <f>Q253*Index!$H$16</f>
        <v>91.071957506362608</v>
      </c>
      <c r="T253" s="7">
        <v>3.0783152848106883</v>
      </c>
      <c r="U253" s="5">
        <f t="shared" si="21"/>
        <v>3.126029171725254</v>
      </c>
      <c r="V253" s="5">
        <f>U253*(Index!$G$16/Index!$G$7)</f>
        <v>3.5368150786256285</v>
      </c>
      <c r="X253" s="7">
        <v>94.61</v>
      </c>
      <c r="Y253" s="20">
        <f t="shared" si="23"/>
        <v>94.61</v>
      </c>
    </row>
    <row r="254" spans="1:25">
      <c r="A254" s="2" t="s">
        <v>461</v>
      </c>
      <c r="B254" s="2" t="s">
        <v>33</v>
      </c>
      <c r="C254" s="2">
        <v>15</v>
      </c>
      <c r="D254" s="2" t="s">
        <v>1434</v>
      </c>
      <c r="E254" s="2" t="s">
        <v>41</v>
      </c>
      <c r="F254" s="2" t="s">
        <v>22</v>
      </c>
      <c r="G254" s="16">
        <v>17.004716590000001</v>
      </c>
      <c r="H254" s="16">
        <v>25.265712780000001</v>
      </c>
      <c r="I254" s="16">
        <f t="shared" si="18"/>
        <v>23.037716514620875</v>
      </c>
      <c r="J254" s="7">
        <v>1.617978087</v>
      </c>
      <c r="K254" s="18">
        <v>0</v>
      </c>
      <c r="L254" s="15">
        <v>1.0519122460000001</v>
      </c>
      <c r="M254" s="15">
        <v>0.90054265499999997</v>
      </c>
      <c r="N254" s="7">
        <v>64.787779321221649</v>
      </c>
      <c r="O254" s="8">
        <f t="shared" si="22"/>
        <v>64.790000000000006</v>
      </c>
      <c r="P254" s="5">
        <f t="shared" si="19"/>
        <v>65.053409216438652</v>
      </c>
      <c r="Q254" s="5">
        <f t="shared" si="20"/>
        <v>66.061737059293449</v>
      </c>
      <c r="R254" s="10">
        <f>Q254*Index!$H$16</f>
        <v>90.396030193447785</v>
      </c>
      <c r="T254" s="7">
        <v>2.8988740595673681</v>
      </c>
      <c r="U254" s="5">
        <f t="shared" si="21"/>
        <v>2.9438066074906626</v>
      </c>
      <c r="V254" s="5">
        <f>U254*(Index!$G$16/Index!$G$7)</f>
        <v>3.3306469728766226</v>
      </c>
      <c r="X254" s="7">
        <v>93.73</v>
      </c>
      <c r="Y254" s="20">
        <f t="shared" si="23"/>
        <v>93.73</v>
      </c>
    </row>
    <row r="255" spans="1:25">
      <c r="A255" s="2" t="s">
        <v>462</v>
      </c>
      <c r="B255" s="2" t="s">
        <v>33</v>
      </c>
      <c r="C255" s="2">
        <v>15</v>
      </c>
      <c r="D255" s="2" t="s">
        <v>1435</v>
      </c>
      <c r="E255" s="2" t="s">
        <v>41</v>
      </c>
      <c r="F255" s="2" t="s">
        <v>197</v>
      </c>
      <c r="G255" s="16">
        <v>17.004716590000001</v>
      </c>
      <c r="H255" s="16">
        <v>42.150079230000003</v>
      </c>
      <c r="I255" s="16">
        <f t="shared" ref="I255:I317" si="24">(G255+H255)*L255*M255-G255</f>
        <v>46.803155303788259</v>
      </c>
      <c r="J255" s="7">
        <v>1.5585985149999999</v>
      </c>
      <c r="K255" s="18">
        <v>0</v>
      </c>
      <c r="L255" s="15">
        <v>1.096866782</v>
      </c>
      <c r="M255" s="15">
        <v>0.98340048099999999</v>
      </c>
      <c r="N255" s="7">
        <v>99.450854407076619</v>
      </c>
      <c r="O255" s="8">
        <f t="shared" si="22"/>
        <v>99.45</v>
      </c>
      <c r="P255" s="5">
        <f t="shared" ref="P255:P317" si="25">N255*(1.0041)</f>
        <v>99.858602910145635</v>
      </c>
      <c r="Q255" s="5">
        <f t="shared" ref="Q255:Q317" si="26">P255*(1.0155)</f>
        <v>101.40641125525291</v>
      </c>
      <c r="R255" s="10">
        <f>Q255*Index!$H$16</f>
        <v>138.76015711502495</v>
      </c>
      <c r="T255" s="7">
        <v>5.1197099515609414</v>
      </c>
      <c r="U255" s="5">
        <f t="shared" ref="U255:U317" si="27">T255*(1.0155)</f>
        <v>5.1990654558101363</v>
      </c>
      <c r="V255" s="5">
        <f>U255*(Index!$G$16/Index!$G$7)</f>
        <v>5.8822653560595262</v>
      </c>
      <c r="X255" s="7">
        <v>144.63999999999999</v>
      </c>
      <c r="Y255" s="20">
        <f t="shared" si="23"/>
        <v>144.63999999999999</v>
      </c>
    </row>
    <row r="256" spans="1:25">
      <c r="A256" s="2" t="s">
        <v>463</v>
      </c>
      <c r="B256" s="2" t="s">
        <v>33</v>
      </c>
      <c r="C256" s="2">
        <v>15</v>
      </c>
      <c r="D256" s="2" t="s">
        <v>1429</v>
      </c>
      <c r="E256" s="2" t="s">
        <v>41</v>
      </c>
      <c r="F256" s="2" t="s">
        <v>197</v>
      </c>
      <c r="G256" s="16">
        <v>17.004716590000001</v>
      </c>
      <c r="H256" s="16">
        <v>31.455882540000001</v>
      </c>
      <c r="I256" s="16">
        <f t="shared" si="24"/>
        <v>25.711484583134599</v>
      </c>
      <c r="J256" s="7">
        <v>1.613319277</v>
      </c>
      <c r="K256" s="18">
        <v>0</v>
      </c>
      <c r="L256" s="15">
        <v>0.97955364599999994</v>
      </c>
      <c r="M256" s="15">
        <v>0.89986139099999995</v>
      </c>
      <c r="N256" s="7">
        <v>68.914870809897437</v>
      </c>
      <c r="O256" s="8">
        <f t="shared" si="22"/>
        <v>68.91</v>
      </c>
      <c r="P256" s="5">
        <f t="shared" si="25"/>
        <v>69.197421780218022</v>
      </c>
      <c r="Q256" s="5">
        <f t="shared" si="26"/>
        <v>70.269981817811413</v>
      </c>
      <c r="R256" s="10">
        <f>Q256*Index!$H$16</f>
        <v>96.154410720302153</v>
      </c>
      <c r="T256" s="7">
        <v>3.7069453337102782</v>
      </c>
      <c r="U256" s="5">
        <f t="shared" si="27"/>
        <v>3.7644029863827879</v>
      </c>
      <c r="V256" s="5">
        <f>U256*(Index!$G$16/Index!$G$7)</f>
        <v>4.2590764554234797</v>
      </c>
      <c r="X256" s="7">
        <v>98.69</v>
      </c>
      <c r="Y256" s="20">
        <f t="shared" si="23"/>
        <v>98.69</v>
      </c>
    </row>
    <row r="257" spans="1:25">
      <c r="A257" s="2" t="s">
        <v>464</v>
      </c>
      <c r="B257" s="2" t="s">
        <v>33</v>
      </c>
      <c r="C257" s="2">
        <v>15</v>
      </c>
      <c r="D257" s="2" t="s">
        <v>203</v>
      </c>
      <c r="E257" s="2" t="s">
        <v>41</v>
      </c>
      <c r="F257" s="2" t="s">
        <v>22</v>
      </c>
      <c r="G257" s="16">
        <v>17.004716590000001</v>
      </c>
      <c r="H257" s="16">
        <v>24.214736850000001</v>
      </c>
      <c r="I257" s="16">
        <f t="shared" si="24"/>
        <v>20.98430998630797</v>
      </c>
      <c r="J257" s="7">
        <v>1.893073644</v>
      </c>
      <c r="K257" s="18">
        <v>1</v>
      </c>
      <c r="L257" s="15">
        <v>1.035402113</v>
      </c>
      <c r="M257" s="15">
        <v>0.89011657799999999</v>
      </c>
      <c r="N257" s="7">
        <v>71.916024933076699</v>
      </c>
      <c r="O257" s="8">
        <f t="shared" si="22"/>
        <v>71.92</v>
      </c>
      <c r="P257" s="5">
        <f t="shared" si="25"/>
        <v>72.210880635302317</v>
      </c>
      <c r="Q257" s="5">
        <f t="shared" si="26"/>
        <v>73.330149285149503</v>
      </c>
      <c r="R257" s="10">
        <f>Q257*Index!$H$16</f>
        <v>100.34181182551703</v>
      </c>
      <c r="T257" s="7">
        <v>3.3595285695621451</v>
      </c>
      <c r="U257" s="5">
        <f t="shared" si="27"/>
        <v>3.4116012623903584</v>
      </c>
      <c r="V257" s="5">
        <f>U257*(Index!$G$16/Index!$G$7)</f>
        <v>3.8599136873764737</v>
      </c>
      <c r="X257" s="7">
        <v>104.2</v>
      </c>
      <c r="Y257" s="20">
        <f t="shared" si="23"/>
        <v>104.2</v>
      </c>
    </row>
    <row r="258" spans="1:25">
      <c r="A258" s="2" t="s">
        <v>465</v>
      </c>
      <c r="B258" s="2" t="s">
        <v>0</v>
      </c>
      <c r="C258" s="2">
        <v>30</v>
      </c>
      <c r="D258" s="2" t="s">
        <v>42</v>
      </c>
      <c r="E258" s="2" t="s">
        <v>34</v>
      </c>
      <c r="F258" s="2" t="s">
        <v>22</v>
      </c>
      <c r="G258" s="16">
        <v>31.534734929999999</v>
      </c>
      <c r="H258" s="16">
        <v>23.864585680000001</v>
      </c>
      <c r="I258" s="16">
        <f t="shared" si="24"/>
        <v>23.89243519546725</v>
      </c>
      <c r="J258" s="7">
        <v>1.261081374</v>
      </c>
      <c r="K258" s="18">
        <v>1</v>
      </c>
      <c r="L258" s="15">
        <v>1.0005027049999999</v>
      </c>
      <c r="M258" s="15">
        <v>1</v>
      </c>
      <c r="N258" s="7">
        <v>69.898171880000007</v>
      </c>
      <c r="O258" s="8">
        <f t="shared" ref="O258:O321" si="28">ROUND(J258*SUM(G258:H258)*L258*$M258,2)</f>
        <v>69.900000000000006</v>
      </c>
      <c r="P258" s="5">
        <f t="shared" si="25"/>
        <v>70.184754384708</v>
      </c>
      <c r="Q258" s="5">
        <f t="shared" si="26"/>
        <v>71.272618077670984</v>
      </c>
      <c r="R258" s="10">
        <f>Q258*Index!$H$16</f>
        <v>97.526374910979769</v>
      </c>
      <c r="T258" s="7">
        <v>5.893872794</v>
      </c>
      <c r="U258" s="5">
        <f t="shared" si="27"/>
        <v>5.9852278223070003</v>
      </c>
      <c r="V258" s="5">
        <f>U258*(Index!$G$16/Index!$G$7)</f>
        <v>6.7717359141796072</v>
      </c>
      <c r="X258" s="7">
        <v>104.3</v>
      </c>
      <c r="Y258" s="20">
        <f t="shared" ref="Y258:Y321" si="29">ROUND((R258+V258) * IF(D258 = "Forensische en beveiligde zorg - niet klinische of ambulante zorg", 0.982799429, 1),2)</f>
        <v>104.3</v>
      </c>
    </row>
    <row r="259" spans="1:25">
      <c r="A259" s="2" t="s">
        <v>466</v>
      </c>
      <c r="B259" s="2" t="s">
        <v>0</v>
      </c>
      <c r="C259" s="2">
        <v>30</v>
      </c>
      <c r="D259" s="2" t="s">
        <v>43</v>
      </c>
      <c r="E259" s="2" t="s">
        <v>34</v>
      </c>
      <c r="F259" s="2" t="s">
        <v>22</v>
      </c>
      <c r="G259" s="16">
        <v>31.534734929999999</v>
      </c>
      <c r="H259" s="16">
        <v>37.90455145</v>
      </c>
      <c r="I259" s="16">
        <f t="shared" si="24"/>
        <v>39.35752331252607</v>
      </c>
      <c r="J259" s="7">
        <v>1.543853911</v>
      </c>
      <c r="K259" s="18">
        <v>0</v>
      </c>
      <c r="L259" s="15">
        <v>1.020924349</v>
      </c>
      <c r="M259" s="15">
        <v>1</v>
      </c>
      <c r="N259" s="7">
        <v>109.4472902</v>
      </c>
      <c r="O259" s="8">
        <f t="shared" si="28"/>
        <v>109.45</v>
      </c>
      <c r="P259" s="5">
        <f t="shared" si="25"/>
        <v>109.89602408982</v>
      </c>
      <c r="Q259" s="5">
        <f t="shared" si="26"/>
        <v>111.59941246321222</v>
      </c>
      <c r="R259" s="10">
        <f>Q259*Index!$H$16</f>
        <v>152.70782010380671</v>
      </c>
      <c r="T259" s="7">
        <v>6.7385360309999998</v>
      </c>
      <c r="U259" s="5">
        <f t="shared" si="27"/>
        <v>6.8429833394805</v>
      </c>
      <c r="V259" s="5">
        <f>U259*(Index!$G$16/Index!$G$7)</f>
        <v>7.7422075509619495</v>
      </c>
      <c r="X259" s="7">
        <v>160.44999999999999</v>
      </c>
      <c r="Y259" s="20">
        <f t="shared" si="29"/>
        <v>160.44999999999999</v>
      </c>
    </row>
    <row r="260" spans="1:25">
      <c r="A260" s="2" t="s">
        <v>467</v>
      </c>
      <c r="B260" s="2" t="s">
        <v>0</v>
      </c>
      <c r="C260" s="2">
        <v>30</v>
      </c>
      <c r="D260" s="2" t="s">
        <v>44</v>
      </c>
      <c r="E260" s="2" t="s">
        <v>34</v>
      </c>
      <c r="F260" s="2" t="s">
        <v>22</v>
      </c>
      <c r="G260" s="16">
        <v>31.534734929999999</v>
      </c>
      <c r="H260" s="16">
        <v>50.714372570000002</v>
      </c>
      <c r="I260" s="16">
        <f t="shared" si="24"/>
        <v>53.913750417220058</v>
      </c>
      <c r="J260" s="7">
        <v>1.643129633</v>
      </c>
      <c r="K260" s="18">
        <v>0</v>
      </c>
      <c r="L260" s="15">
        <v>1.0388986330000001</v>
      </c>
      <c r="M260" s="15">
        <v>1</v>
      </c>
      <c r="N260" s="7">
        <v>140.40293840000001</v>
      </c>
      <c r="O260" s="8">
        <f t="shared" si="28"/>
        <v>140.4</v>
      </c>
      <c r="P260" s="5">
        <f t="shared" si="25"/>
        <v>140.97859044744001</v>
      </c>
      <c r="Q260" s="5">
        <f t="shared" si="26"/>
        <v>143.16375859937534</v>
      </c>
      <c r="R260" s="10">
        <f>Q260*Index!$H$16</f>
        <v>195.89910924293545</v>
      </c>
      <c r="T260" s="7">
        <v>7.885921701</v>
      </c>
      <c r="U260" s="5">
        <f t="shared" si="27"/>
        <v>8.0081534873655009</v>
      </c>
      <c r="V260" s="5">
        <f>U260*(Index!$G$16/Index!$G$7)</f>
        <v>9.0604906256940225</v>
      </c>
      <c r="X260" s="7">
        <v>204.96</v>
      </c>
      <c r="Y260" s="20">
        <f t="shared" si="29"/>
        <v>204.96</v>
      </c>
    </row>
    <row r="261" spans="1:25">
      <c r="A261" s="2" t="s">
        <v>468</v>
      </c>
      <c r="B261" s="2" t="s">
        <v>0</v>
      </c>
      <c r="C261" s="2">
        <v>30</v>
      </c>
      <c r="D261" s="2" t="s">
        <v>45</v>
      </c>
      <c r="E261" s="2" t="s">
        <v>34</v>
      </c>
      <c r="F261" s="2" t="s">
        <v>22</v>
      </c>
      <c r="G261" s="16">
        <v>31.534734929999999</v>
      </c>
      <c r="H261" s="16">
        <v>66.237323239999995</v>
      </c>
      <c r="I261" s="16">
        <f t="shared" si="24"/>
        <v>72.04797747126328</v>
      </c>
      <c r="J261" s="7">
        <v>1.7261119840000001</v>
      </c>
      <c r="K261" s="18">
        <v>0</v>
      </c>
      <c r="L261" s="15">
        <v>1.059430622</v>
      </c>
      <c r="M261" s="15">
        <v>1</v>
      </c>
      <c r="N261" s="7">
        <v>178.7953612</v>
      </c>
      <c r="O261" s="8">
        <f t="shared" si="28"/>
        <v>178.8</v>
      </c>
      <c r="P261" s="5">
        <f t="shared" si="25"/>
        <v>179.52842218091999</v>
      </c>
      <c r="Q261" s="5">
        <f t="shared" si="26"/>
        <v>182.31111272472427</v>
      </c>
      <c r="R261" s="10">
        <f>Q261*Index!$H$16</f>
        <v>249.46665928074975</v>
      </c>
      <c r="T261" s="7">
        <v>8.0366774959999994</v>
      </c>
      <c r="U261" s="5">
        <f t="shared" si="27"/>
        <v>8.1612459971880007</v>
      </c>
      <c r="V261" s="5">
        <f>U261*(Index!$G$16/Index!$G$7)</f>
        <v>9.2337007486392384</v>
      </c>
      <c r="X261" s="7">
        <v>258.7</v>
      </c>
      <c r="Y261" s="20">
        <f t="shared" si="29"/>
        <v>258.7</v>
      </c>
    </row>
    <row r="262" spans="1:25">
      <c r="A262" s="2" t="s">
        <v>469</v>
      </c>
      <c r="B262" s="2" t="s">
        <v>0</v>
      </c>
      <c r="C262" s="2">
        <v>30</v>
      </c>
      <c r="D262" s="2" t="s">
        <v>1434</v>
      </c>
      <c r="E262" s="2" t="s">
        <v>34</v>
      </c>
      <c r="F262" s="2" t="s">
        <v>22</v>
      </c>
      <c r="G262" s="16">
        <v>31.534734929999999</v>
      </c>
      <c r="H262" s="16">
        <v>81.999177290000006</v>
      </c>
      <c r="I262" s="16">
        <f t="shared" si="24"/>
        <v>87.892977670507065</v>
      </c>
      <c r="J262" s="7">
        <v>1.7294778980000001</v>
      </c>
      <c r="K262" s="18">
        <v>0</v>
      </c>
      <c r="L262" s="15">
        <v>1.0519122460000001</v>
      </c>
      <c r="M262" s="15">
        <v>1</v>
      </c>
      <c r="N262" s="7">
        <v>206.54758939999999</v>
      </c>
      <c r="O262" s="8">
        <f t="shared" si="28"/>
        <v>206.55</v>
      </c>
      <c r="P262" s="5">
        <f t="shared" si="25"/>
        <v>207.39443451654</v>
      </c>
      <c r="Q262" s="5">
        <f t="shared" si="26"/>
        <v>210.6090482515464</v>
      </c>
      <c r="R262" s="10">
        <f>Q262*Index!$H$16</f>
        <v>288.18833309927061</v>
      </c>
      <c r="T262" s="7">
        <v>9.7187109389999993</v>
      </c>
      <c r="U262" s="5">
        <f t="shared" si="27"/>
        <v>9.8693509585545005</v>
      </c>
      <c r="V262" s="5">
        <f>U262*(Index!$G$16/Index!$G$7)</f>
        <v>11.166264730408519</v>
      </c>
      <c r="X262" s="7">
        <v>299.35000000000002</v>
      </c>
      <c r="Y262" s="20">
        <f t="shared" si="29"/>
        <v>299.35000000000002</v>
      </c>
    </row>
    <row r="263" spans="1:25">
      <c r="A263" s="2" t="s">
        <v>470</v>
      </c>
      <c r="B263" s="2" t="s">
        <v>0</v>
      </c>
      <c r="C263" s="2">
        <v>30</v>
      </c>
      <c r="D263" s="2" t="s">
        <v>1435</v>
      </c>
      <c r="E263" s="2" t="s">
        <v>34</v>
      </c>
      <c r="F263" s="2" t="s">
        <v>197</v>
      </c>
      <c r="G263" s="16">
        <v>31.534734929999999</v>
      </c>
      <c r="H263" s="16">
        <v>117.86749</v>
      </c>
      <c r="I263" s="16">
        <f t="shared" si="24"/>
        <v>132.33960275260927</v>
      </c>
      <c r="J263" s="7">
        <v>1.73496104</v>
      </c>
      <c r="K263" s="18">
        <v>0</v>
      </c>
      <c r="L263" s="15">
        <v>1.096866782</v>
      </c>
      <c r="M263" s="15">
        <v>1</v>
      </c>
      <c r="N263" s="7">
        <v>284.31559149999998</v>
      </c>
      <c r="O263" s="8">
        <f t="shared" si="28"/>
        <v>284.32</v>
      </c>
      <c r="P263" s="5">
        <f t="shared" si="25"/>
        <v>285.48128542514996</v>
      </c>
      <c r="Q263" s="5">
        <f t="shared" si="26"/>
        <v>289.90624534923978</v>
      </c>
      <c r="R263" s="10">
        <f>Q263*Index!$H$16</f>
        <v>396.69519565217513</v>
      </c>
      <c r="T263" s="7">
        <v>13.18055908</v>
      </c>
      <c r="U263" s="5">
        <f t="shared" si="27"/>
        <v>13.384857745740002</v>
      </c>
      <c r="V263" s="5">
        <f>U263*(Index!$G$16/Index!$G$7)</f>
        <v>15.143737981902927</v>
      </c>
      <c r="X263" s="7">
        <v>411.84</v>
      </c>
      <c r="Y263" s="20">
        <f t="shared" si="29"/>
        <v>411.84</v>
      </c>
    </row>
    <row r="264" spans="1:25">
      <c r="A264" s="2" t="s">
        <v>471</v>
      </c>
      <c r="B264" s="2" t="s">
        <v>0</v>
      </c>
      <c r="C264" s="2">
        <v>30</v>
      </c>
      <c r="D264" s="2" t="s">
        <v>1429</v>
      </c>
      <c r="E264" s="2" t="s">
        <v>34</v>
      </c>
      <c r="F264" s="2" t="s">
        <v>197</v>
      </c>
      <c r="G264" s="16">
        <v>31.534734929999999</v>
      </c>
      <c r="H264" s="16">
        <v>87.775526150000005</v>
      </c>
      <c r="I264" s="16">
        <f t="shared" si="24"/>
        <v>85.336066316125894</v>
      </c>
      <c r="J264" s="7">
        <v>1.7596624830000001</v>
      </c>
      <c r="K264" s="18">
        <v>0</v>
      </c>
      <c r="L264" s="15">
        <v>0.97955364599999994</v>
      </c>
      <c r="M264" s="15">
        <v>1</v>
      </c>
      <c r="N264" s="7">
        <v>205.65316440000001</v>
      </c>
      <c r="O264" s="8">
        <f t="shared" si="28"/>
        <v>205.65</v>
      </c>
      <c r="P264" s="5">
        <f t="shared" si="25"/>
        <v>206.49634237404001</v>
      </c>
      <c r="Q264" s="5">
        <f t="shared" si="26"/>
        <v>209.69703568083764</v>
      </c>
      <c r="R264" s="10">
        <f>Q264*Index!$H$16</f>
        <v>286.94037445409305</v>
      </c>
      <c r="T264" s="7">
        <v>10.281809790000001</v>
      </c>
      <c r="U264" s="5">
        <f t="shared" si="27"/>
        <v>10.441177841745001</v>
      </c>
      <c r="V264" s="5">
        <f>U264*(Index!$G$16/Index!$G$7)</f>
        <v>11.813234362401898</v>
      </c>
      <c r="X264" s="7">
        <v>293.61</v>
      </c>
      <c r="Y264" s="20">
        <f t="shared" si="29"/>
        <v>293.61</v>
      </c>
    </row>
    <row r="265" spans="1:25">
      <c r="A265" s="2" t="s">
        <v>472</v>
      </c>
      <c r="B265" s="2" t="s">
        <v>0</v>
      </c>
      <c r="C265" s="2">
        <v>30</v>
      </c>
      <c r="D265" s="2" t="s">
        <v>203</v>
      </c>
      <c r="E265" s="2" t="s">
        <v>34</v>
      </c>
      <c r="F265" s="2" t="s">
        <v>22</v>
      </c>
      <c r="G265" s="16">
        <v>31.534734929999999</v>
      </c>
      <c r="H265" s="16">
        <v>63.026900959999999</v>
      </c>
      <c r="I265" s="16">
        <f t="shared" si="24"/>
        <v>66.374582679242621</v>
      </c>
      <c r="J265" s="7">
        <v>1.892692501</v>
      </c>
      <c r="K265" s="18">
        <v>1</v>
      </c>
      <c r="L265" s="15">
        <v>1.035402113</v>
      </c>
      <c r="M265" s="15">
        <v>1</v>
      </c>
      <c r="N265" s="7">
        <v>185.31223109999999</v>
      </c>
      <c r="O265" s="8">
        <f t="shared" si="28"/>
        <v>185.31</v>
      </c>
      <c r="P265" s="5">
        <f t="shared" si="25"/>
        <v>186.07201124750998</v>
      </c>
      <c r="Q265" s="5">
        <f t="shared" si="26"/>
        <v>188.95612742184639</v>
      </c>
      <c r="R265" s="10">
        <f>Q265*Index!$H$16</f>
        <v>258.55941063631604</v>
      </c>
      <c r="T265" s="7">
        <v>8.7986508879999992</v>
      </c>
      <c r="U265" s="5">
        <f t="shared" si="27"/>
        <v>8.9350299767639996</v>
      </c>
      <c r="V265" s="5">
        <f>U265*(Index!$G$16/Index!$G$7)</f>
        <v>10.109166298134713</v>
      </c>
      <c r="X265" s="7">
        <v>268.67</v>
      </c>
      <c r="Y265" s="20">
        <f t="shared" si="29"/>
        <v>268.67</v>
      </c>
    </row>
    <row r="266" spans="1:25">
      <c r="A266" s="2" t="s">
        <v>473</v>
      </c>
      <c r="B266" s="2" t="s">
        <v>0</v>
      </c>
      <c r="C266" s="2">
        <v>30</v>
      </c>
      <c r="D266" s="2" t="s">
        <v>42</v>
      </c>
      <c r="E266" s="2" t="s">
        <v>35</v>
      </c>
      <c r="F266" s="2" t="s">
        <v>22</v>
      </c>
      <c r="G266" s="16">
        <v>31.534734929999999</v>
      </c>
      <c r="H266" s="16">
        <v>23.156403659999999</v>
      </c>
      <c r="I266" s="16">
        <f t="shared" si="24"/>
        <v>23.183897168824878</v>
      </c>
      <c r="J266" s="7">
        <v>2.483560797</v>
      </c>
      <c r="K266" s="18">
        <v>0</v>
      </c>
      <c r="L266" s="15">
        <v>1.0005027049999999</v>
      </c>
      <c r="M266" s="15">
        <v>1</v>
      </c>
      <c r="N266" s="7">
        <v>135.8970496</v>
      </c>
      <c r="O266" s="8">
        <f t="shared" si="28"/>
        <v>135.9</v>
      </c>
      <c r="P266" s="5">
        <f t="shared" si="25"/>
        <v>136.45422750335999</v>
      </c>
      <c r="Q266" s="5">
        <f t="shared" si="26"/>
        <v>138.56926802966208</v>
      </c>
      <c r="R266" s="10">
        <f>Q266*Index!$H$16</f>
        <v>189.61220661591946</v>
      </c>
      <c r="T266" s="7">
        <v>6.6404614710000001</v>
      </c>
      <c r="U266" s="5">
        <f t="shared" si="27"/>
        <v>6.7433886238005005</v>
      </c>
      <c r="V266" s="5">
        <f>U266*(Index!$G$16/Index!$G$7)</f>
        <v>7.629525271681092</v>
      </c>
      <c r="X266" s="7">
        <v>197.24</v>
      </c>
      <c r="Y266" s="20">
        <f t="shared" si="29"/>
        <v>197.24</v>
      </c>
    </row>
    <row r="267" spans="1:25">
      <c r="A267" s="2" t="s">
        <v>474</v>
      </c>
      <c r="B267" s="2" t="s">
        <v>0</v>
      </c>
      <c r="C267" s="2">
        <v>30</v>
      </c>
      <c r="D267" s="2" t="s">
        <v>43</v>
      </c>
      <c r="E267" s="2" t="s">
        <v>35</v>
      </c>
      <c r="F267" s="2" t="s">
        <v>22</v>
      </c>
      <c r="G267" s="16">
        <v>31.534734929999999</v>
      </c>
      <c r="H267" s="16">
        <v>36.913785869999998</v>
      </c>
      <c r="I267" s="16">
        <f t="shared" si="24"/>
        <v>38.346026607752961</v>
      </c>
      <c r="J267" s="7">
        <v>2.8455207680000001</v>
      </c>
      <c r="K267" s="18">
        <v>0</v>
      </c>
      <c r="L267" s="15">
        <v>1.020924349</v>
      </c>
      <c r="M267" s="15">
        <v>1</v>
      </c>
      <c r="N267" s="7">
        <v>198.84715840000001</v>
      </c>
      <c r="O267" s="8">
        <f t="shared" si="28"/>
        <v>198.85</v>
      </c>
      <c r="P267" s="5">
        <f t="shared" si="25"/>
        <v>199.66243174944</v>
      </c>
      <c r="Q267" s="5">
        <f t="shared" si="26"/>
        <v>202.75719944155634</v>
      </c>
      <c r="R267" s="10">
        <f>Q267*Index!$H$16</f>
        <v>277.44420202283237</v>
      </c>
      <c r="T267" s="7">
        <v>7.7454401219999998</v>
      </c>
      <c r="U267" s="5">
        <f t="shared" si="27"/>
        <v>7.8654944438910004</v>
      </c>
      <c r="V267" s="5">
        <f>U267*(Index!$G$16/Index!$G$7)</f>
        <v>8.8990850122638534</v>
      </c>
      <c r="X267" s="7">
        <v>286.33999999999997</v>
      </c>
      <c r="Y267" s="20">
        <f t="shared" si="29"/>
        <v>286.33999999999997</v>
      </c>
    </row>
    <row r="268" spans="1:25">
      <c r="A268" s="2" t="s">
        <v>475</v>
      </c>
      <c r="B268" s="2" t="s">
        <v>0</v>
      </c>
      <c r="C268" s="2">
        <v>30</v>
      </c>
      <c r="D268" s="2" t="s">
        <v>44</v>
      </c>
      <c r="E268" s="2" t="s">
        <v>35</v>
      </c>
      <c r="F268" s="2" t="s">
        <v>22</v>
      </c>
      <c r="G268" s="16">
        <v>31.534734929999999</v>
      </c>
      <c r="H268" s="16">
        <v>49.997891690000003</v>
      </c>
      <c r="I268" s="16">
        <f t="shared" si="24"/>
        <v>53.169399410417412</v>
      </c>
      <c r="J268" s="7">
        <v>2.8938253390000002</v>
      </c>
      <c r="K268" s="18">
        <v>0</v>
      </c>
      <c r="L268" s="15">
        <v>1.0388986330000001</v>
      </c>
      <c r="M268" s="15">
        <v>1</v>
      </c>
      <c r="N268" s="7">
        <v>245.11897039999999</v>
      </c>
      <c r="O268" s="8">
        <f t="shared" si="28"/>
        <v>245.12</v>
      </c>
      <c r="P268" s="5">
        <f t="shared" si="25"/>
        <v>246.12395817863998</v>
      </c>
      <c r="Q268" s="5">
        <f t="shared" si="26"/>
        <v>249.93887953040891</v>
      </c>
      <c r="R268" s="10">
        <f>Q268*Index!$H$16</f>
        <v>342.00557699941589</v>
      </c>
      <c r="T268" s="7">
        <v>9.8902344370000002</v>
      </c>
      <c r="U268" s="5">
        <f t="shared" si="27"/>
        <v>10.043533070773501</v>
      </c>
      <c r="V268" s="5">
        <f>U268*(Index!$G$16/Index!$G$7)</f>
        <v>11.363335802711733</v>
      </c>
      <c r="X268" s="7">
        <v>353.37</v>
      </c>
      <c r="Y268" s="20">
        <f t="shared" si="29"/>
        <v>353.37</v>
      </c>
    </row>
    <row r="269" spans="1:25">
      <c r="A269" s="2" t="s">
        <v>476</v>
      </c>
      <c r="B269" s="2" t="s">
        <v>0</v>
      </c>
      <c r="C269" s="2">
        <v>30</v>
      </c>
      <c r="D269" s="2" t="s">
        <v>45</v>
      </c>
      <c r="E269" s="2" t="s">
        <v>35</v>
      </c>
      <c r="F269" s="2" t="s">
        <v>22</v>
      </c>
      <c r="G269" s="16">
        <v>31.534734929999999</v>
      </c>
      <c r="H269" s="16">
        <v>65.752828179999995</v>
      </c>
      <c r="I269" s="16">
        <f t="shared" si="24"/>
        <v>71.534688568491546</v>
      </c>
      <c r="J269" s="7">
        <v>2.8295098699999999</v>
      </c>
      <c r="K269" s="18">
        <v>0</v>
      </c>
      <c r="L269" s="15">
        <v>1.059430622</v>
      </c>
      <c r="M269" s="15">
        <v>1</v>
      </c>
      <c r="N269" s="7">
        <v>291.6359511</v>
      </c>
      <c r="O269" s="8">
        <f t="shared" si="28"/>
        <v>291.64</v>
      </c>
      <c r="P269" s="5">
        <f t="shared" si="25"/>
        <v>292.83165849951001</v>
      </c>
      <c r="Q269" s="5">
        <f t="shared" si="26"/>
        <v>297.37054920625246</v>
      </c>
      <c r="R269" s="10">
        <f>Q269*Index!$H$16</f>
        <v>406.90902693889973</v>
      </c>
      <c r="T269" s="7">
        <v>8.8070031479999997</v>
      </c>
      <c r="U269" s="5">
        <f t="shared" si="27"/>
        <v>8.9435116967940012</v>
      </c>
      <c r="V269" s="5">
        <f>U269*(Index!$G$16/Index!$G$7)</f>
        <v>10.118762585836096</v>
      </c>
      <c r="X269" s="7">
        <v>417.03</v>
      </c>
      <c r="Y269" s="20">
        <f t="shared" si="29"/>
        <v>417.03</v>
      </c>
    </row>
    <row r="270" spans="1:25">
      <c r="A270" s="2" t="s">
        <v>477</v>
      </c>
      <c r="B270" s="2" t="s">
        <v>0</v>
      </c>
      <c r="C270" s="2">
        <v>30</v>
      </c>
      <c r="D270" s="2" t="s">
        <v>1434</v>
      </c>
      <c r="E270" s="2" t="s">
        <v>35</v>
      </c>
      <c r="F270" s="2" t="s">
        <v>22</v>
      </c>
      <c r="G270" s="16">
        <v>31.534734929999999</v>
      </c>
      <c r="H270" s="16">
        <v>82.278668539999998</v>
      </c>
      <c r="I270" s="16">
        <f t="shared" si="24"/>
        <v>88.186977939031905</v>
      </c>
      <c r="J270" s="7">
        <v>2.8900842249999998</v>
      </c>
      <c r="K270" s="18">
        <v>0</v>
      </c>
      <c r="L270" s="15">
        <v>1.0519122460000001</v>
      </c>
      <c r="M270" s="15">
        <v>1</v>
      </c>
      <c r="N270" s="7">
        <v>346.0058338</v>
      </c>
      <c r="O270" s="8">
        <f t="shared" si="28"/>
        <v>346.01</v>
      </c>
      <c r="P270" s="5">
        <f t="shared" si="25"/>
        <v>347.42445771858002</v>
      </c>
      <c r="Q270" s="5">
        <f t="shared" si="26"/>
        <v>352.80953681321802</v>
      </c>
      <c r="R270" s="10">
        <f>Q270*Index!$H$16</f>
        <v>482.76934519113422</v>
      </c>
      <c r="T270" s="7">
        <v>9.5987388740000004</v>
      </c>
      <c r="U270" s="5">
        <f t="shared" si="27"/>
        <v>9.7475193265470015</v>
      </c>
      <c r="V270" s="5">
        <f>U270*(Index!$G$16/Index!$G$7)</f>
        <v>11.028423421365366</v>
      </c>
      <c r="X270" s="7">
        <v>493.8</v>
      </c>
      <c r="Y270" s="20">
        <f t="shared" si="29"/>
        <v>493.8</v>
      </c>
    </row>
    <row r="271" spans="1:25">
      <c r="A271" s="2" t="s">
        <v>478</v>
      </c>
      <c r="B271" s="2" t="s">
        <v>0</v>
      </c>
      <c r="C271" s="2">
        <v>30</v>
      </c>
      <c r="D271" s="2" t="s">
        <v>1435</v>
      </c>
      <c r="E271" s="2" t="s">
        <v>35</v>
      </c>
      <c r="F271" s="2" t="s">
        <v>197</v>
      </c>
      <c r="G271" s="16">
        <v>31.534734929999999</v>
      </c>
      <c r="H271" s="16">
        <v>114.28367710000001</v>
      </c>
      <c r="I271" s="16">
        <f t="shared" si="24"/>
        <v>128.40863742969617</v>
      </c>
      <c r="J271" s="7">
        <v>3.2655199760000002</v>
      </c>
      <c r="K271" s="18">
        <v>0</v>
      </c>
      <c r="L271" s="15">
        <v>1.096866782</v>
      </c>
      <c r="M271" s="15">
        <v>1</v>
      </c>
      <c r="N271" s="7">
        <v>522.29827769999997</v>
      </c>
      <c r="O271" s="8">
        <f t="shared" si="28"/>
        <v>522.29999999999995</v>
      </c>
      <c r="P271" s="5">
        <f t="shared" si="25"/>
        <v>524.43970063857</v>
      </c>
      <c r="Q271" s="5">
        <f t="shared" si="26"/>
        <v>532.56851599846789</v>
      </c>
      <c r="R271" s="10">
        <f>Q271*Index!$H$16</f>
        <v>728.74377507009012</v>
      </c>
      <c r="T271" s="7">
        <v>13.543113590000001</v>
      </c>
      <c r="U271" s="5">
        <f t="shared" si="27"/>
        <v>13.753031850645002</v>
      </c>
      <c r="V271" s="5">
        <f>U271*(Index!$G$16/Index!$G$7)</f>
        <v>15.560293187966099</v>
      </c>
      <c r="X271" s="7">
        <v>744.3</v>
      </c>
      <c r="Y271" s="20">
        <f t="shared" si="29"/>
        <v>744.3</v>
      </c>
    </row>
    <row r="272" spans="1:25">
      <c r="A272" s="2" t="s">
        <v>479</v>
      </c>
      <c r="B272" s="2" t="s">
        <v>0</v>
      </c>
      <c r="C272" s="2">
        <v>30</v>
      </c>
      <c r="D272" s="2" t="s">
        <v>1429</v>
      </c>
      <c r="E272" s="2" t="s">
        <v>35</v>
      </c>
      <c r="F272" s="2" t="s">
        <v>197</v>
      </c>
      <c r="G272" s="16">
        <v>31.534734929999999</v>
      </c>
      <c r="H272" s="16">
        <v>85.068732100000005</v>
      </c>
      <c r="I272" s="16">
        <f t="shared" si="24"/>
        <v>82.684616335477287</v>
      </c>
      <c r="J272" s="7">
        <v>3.3971029829999999</v>
      </c>
      <c r="K272" s="18">
        <v>0</v>
      </c>
      <c r="L272" s="15">
        <v>0.97955364599999994</v>
      </c>
      <c r="M272" s="15">
        <v>1</v>
      </c>
      <c r="N272" s="7">
        <v>388.01489900000001</v>
      </c>
      <c r="O272" s="8">
        <f t="shared" si="28"/>
        <v>388.01</v>
      </c>
      <c r="P272" s="5">
        <f t="shared" si="25"/>
        <v>389.60576008589999</v>
      </c>
      <c r="Q272" s="5">
        <f t="shared" si="26"/>
        <v>395.64464936723147</v>
      </c>
      <c r="R272" s="10">
        <f>Q272*Index!$H$16</f>
        <v>541.38306472286445</v>
      </c>
      <c r="T272" s="7">
        <v>11.20376952</v>
      </c>
      <c r="U272" s="5">
        <f t="shared" si="27"/>
        <v>11.377427947560001</v>
      </c>
      <c r="V272" s="5">
        <f>U272*(Index!$G$16/Index!$G$7)</f>
        <v>12.872515421440706</v>
      </c>
      <c r="X272" s="7">
        <v>544.72</v>
      </c>
      <c r="Y272" s="20">
        <f t="shared" si="29"/>
        <v>544.72</v>
      </c>
    </row>
    <row r="273" spans="1:25">
      <c r="A273" s="2" t="s">
        <v>480</v>
      </c>
      <c r="B273" s="2" t="s">
        <v>0</v>
      </c>
      <c r="C273" s="2">
        <v>30</v>
      </c>
      <c r="D273" s="2" t="s">
        <v>203</v>
      </c>
      <c r="E273" s="2" t="s">
        <v>35</v>
      </c>
      <c r="F273" s="2" t="s">
        <v>22</v>
      </c>
      <c r="G273" s="16">
        <v>31.534734929999999</v>
      </c>
      <c r="H273" s="16">
        <v>60.235732929999998</v>
      </c>
      <c r="I273" s="16">
        <f t="shared" si="24"/>
        <v>63.484601403242578</v>
      </c>
      <c r="J273" s="7">
        <v>3.1795770999999999</v>
      </c>
      <c r="K273" s="18">
        <v>1</v>
      </c>
      <c r="L273" s="15">
        <v>1.035402113</v>
      </c>
      <c r="M273" s="15">
        <v>1</v>
      </c>
      <c r="N273" s="7">
        <v>302.12130569999999</v>
      </c>
      <c r="O273" s="8">
        <f t="shared" si="28"/>
        <v>302.12</v>
      </c>
      <c r="P273" s="5">
        <f t="shared" si="25"/>
        <v>303.36000305337001</v>
      </c>
      <c r="Q273" s="5">
        <f t="shared" si="26"/>
        <v>308.06208310069724</v>
      </c>
      <c r="R273" s="10">
        <f>Q273*Index!$H$16</f>
        <v>421.53886054241286</v>
      </c>
      <c r="T273" s="7">
        <v>8.3527317120000006</v>
      </c>
      <c r="U273" s="5">
        <f t="shared" si="27"/>
        <v>8.4821990535360019</v>
      </c>
      <c r="V273" s="5">
        <f>U273*(Index!$G$16/Index!$G$7)</f>
        <v>9.5968296725437146</v>
      </c>
      <c r="X273" s="7">
        <v>431.14</v>
      </c>
      <c r="Y273" s="20">
        <f t="shared" si="29"/>
        <v>431.14</v>
      </c>
    </row>
    <row r="274" spans="1:25">
      <c r="A274" s="2" t="s">
        <v>481</v>
      </c>
      <c r="B274" s="2" t="s">
        <v>0</v>
      </c>
      <c r="C274" s="2">
        <v>30</v>
      </c>
      <c r="D274" s="2" t="s">
        <v>42</v>
      </c>
      <c r="E274" s="2" t="s">
        <v>36</v>
      </c>
      <c r="F274" s="2" t="s">
        <v>22</v>
      </c>
      <c r="G274" s="16">
        <v>31.534734929999999</v>
      </c>
      <c r="H274" s="16">
        <v>24.203382430000001</v>
      </c>
      <c r="I274" s="16">
        <f t="shared" si="24"/>
        <v>24.23140226028746</v>
      </c>
      <c r="J274" s="7">
        <v>1.9388135200000001</v>
      </c>
      <c r="K274" s="18">
        <v>0</v>
      </c>
      <c r="L274" s="15">
        <v>1.0005027049999999</v>
      </c>
      <c r="M274" s="15">
        <v>1</v>
      </c>
      <c r="N274" s="7">
        <v>108.1201408</v>
      </c>
      <c r="O274" s="8">
        <f t="shared" si="28"/>
        <v>108.12</v>
      </c>
      <c r="P274" s="5">
        <f t="shared" si="25"/>
        <v>108.56343337728001</v>
      </c>
      <c r="Q274" s="5">
        <f t="shared" si="26"/>
        <v>110.24616659462785</v>
      </c>
      <c r="R274" s="10">
        <f>Q274*Index!$H$16</f>
        <v>150.85609685459946</v>
      </c>
      <c r="T274" s="7">
        <v>5.7227553020000004</v>
      </c>
      <c r="U274" s="5">
        <f t="shared" si="27"/>
        <v>5.8114580091810009</v>
      </c>
      <c r="V274" s="5">
        <f>U274*(Index!$G$16/Index!$G$7)</f>
        <v>6.5751313204563822</v>
      </c>
      <c r="X274" s="7">
        <v>157.43</v>
      </c>
      <c r="Y274" s="20">
        <f t="shared" si="29"/>
        <v>157.43</v>
      </c>
    </row>
    <row r="275" spans="1:25">
      <c r="A275" s="2" t="s">
        <v>482</v>
      </c>
      <c r="B275" s="2" t="s">
        <v>0</v>
      </c>
      <c r="C275" s="2">
        <v>30</v>
      </c>
      <c r="D275" s="2" t="s">
        <v>43</v>
      </c>
      <c r="E275" s="2" t="s">
        <v>36</v>
      </c>
      <c r="F275" s="2" t="s">
        <v>22</v>
      </c>
      <c r="G275" s="16">
        <v>31.534734929999999</v>
      </c>
      <c r="H275" s="16">
        <v>38.342209750000002</v>
      </c>
      <c r="I275" s="16">
        <f t="shared" si="24"/>
        <v>39.804339327538017</v>
      </c>
      <c r="J275" s="7">
        <v>2.2154964810000002</v>
      </c>
      <c r="K275" s="18">
        <v>0</v>
      </c>
      <c r="L275" s="15">
        <v>1.020924349</v>
      </c>
      <c r="M275" s="15">
        <v>1</v>
      </c>
      <c r="N275" s="7">
        <v>158.05146809999999</v>
      </c>
      <c r="O275" s="8">
        <f t="shared" si="28"/>
        <v>158.05000000000001</v>
      </c>
      <c r="P275" s="5">
        <f t="shared" si="25"/>
        <v>158.69947911921</v>
      </c>
      <c r="Q275" s="5">
        <f t="shared" si="26"/>
        <v>161.15932104555776</v>
      </c>
      <c r="R275" s="10">
        <f>Q275*Index!$H$16</f>
        <v>220.52346032188328</v>
      </c>
      <c r="T275" s="7">
        <v>6.5596890700000001</v>
      </c>
      <c r="U275" s="5">
        <f t="shared" si="27"/>
        <v>6.6613642505850006</v>
      </c>
      <c r="V275" s="5">
        <f>U275*(Index!$G$16/Index!$G$7)</f>
        <v>7.5367222221678691</v>
      </c>
      <c r="X275" s="7">
        <v>228.06</v>
      </c>
      <c r="Y275" s="20">
        <f t="shared" si="29"/>
        <v>228.06</v>
      </c>
    </row>
    <row r="276" spans="1:25">
      <c r="A276" s="2" t="s">
        <v>483</v>
      </c>
      <c r="B276" s="2" t="s">
        <v>0</v>
      </c>
      <c r="C276" s="2">
        <v>30</v>
      </c>
      <c r="D276" s="2" t="s">
        <v>44</v>
      </c>
      <c r="E276" s="2" t="s">
        <v>36</v>
      </c>
      <c r="F276" s="2" t="s">
        <v>22</v>
      </c>
      <c r="G276" s="16">
        <v>31.534734929999999</v>
      </c>
      <c r="H276" s="16">
        <v>50.855722219999997</v>
      </c>
      <c r="I276" s="16">
        <f t="shared" si="24"/>
        <v>54.060598375380081</v>
      </c>
      <c r="J276" s="7">
        <v>2.2527385089999998</v>
      </c>
      <c r="K276" s="18">
        <v>0</v>
      </c>
      <c r="L276" s="15">
        <v>1.0388986330000001</v>
      </c>
      <c r="M276" s="15">
        <v>1</v>
      </c>
      <c r="N276" s="7">
        <v>192.82390359999999</v>
      </c>
      <c r="O276" s="8">
        <f t="shared" si="28"/>
        <v>192.82</v>
      </c>
      <c r="P276" s="5">
        <f t="shared" si="25"/>
        <v>193.61448160475999</v>
      </c>
      <c r="Q276" s="5">
        <f t="shared" si="26"/>
        <v>196.61550606963377</v>
      </c>
      <c r="R276" s="10">
        <f>Q276*Index!$H$16</f>
        <v>269.04017384856701</v>
      </c>
      <c r="T276" s="7">
        <v>7.298956821</v>
      </c>
      <c r="U276" s="5">
        <f t="shared" si="27"/>
        <v>7.4120906517255003</v>
      </c>
      <c r="V276" s="5">
        <f>U276*(Index!$G$16/Index!$G$7)</f>
        <v>8.3861002380520517</v>
      </c>
      <c r="X276" s="7">
        <v>277.43</v>
      </c>
      <c r="Y276" s="20">
        <f t="shared" si="29"/>
        <v>277.43</v>
      </c>
    </row>
    <row r="277" spans="1:25">
      <c r="A277" s="2" t="s">
        <v>484</v>
      </c>
      <c r="B277" s="2" t="s">
        <v>0</v>
      </c>
      <c r="C277" s="2">
        <v>30</v>
      </c>
      <c r="D277" s="2" t="s">
        <v>45</v>
      </c>
      <c r="E277" s="2" t="s">
        <v>36</v>
      </c>
      <c r="F277" s="2" t="s">
        <v>22</v>
      </c>
      <c r="G277" s="16">
        <v>31.534734929999999</v>
      </c>
      <c r="H277" s="16">
        <v>66.103392080000006</v>
      </c>
      <c r="I277" s="16">
        <f t="shared" si="24"/>
        <v>71.906086699119314</v>
      </c>
      <c r="J277" s="7">
        <v>2.2702296660000001</v>
      </c>
      <c r="K277" s="18">
        <v>0</v>
      </c>
      <c r="L277" s="15">
        <v>1.059430622</v>
      </c>
      <c r="M277" s="15">
        <v>1</v>
      </c>
      <c r="N277" s="7">
        <v>234.8344219</v>
      </c>
      <c r="O277" s="8">
        <f t="shared" si="28"/>
        <v>234.83</v>
      </c>
      <c r="P277" s="5">
        <f t="shared" si="25"/>
        <v>235.79724302979</v>
      </c>
      <c r="Q277" s="5">
        <f t="shared" si="26"/>
        <v>239.45210029675175</v>
      </c>
      <c r="R277" s="10">
        <f>Q277*Index!$H$16</f>
        <v>327.655920837834</v>
      </c>
      <c r="T277" s="7">
        <v>7.2520877080000004</v>
      </c>
      <c r="U277" s="5">
        <f t="shared" si="27"/>
        <v>7.3644950674740013</v>
      </c>
      <c r="V277" s="5">
        <f>U277*(Index!$G$16/Index!$G$7)</f>
        <v>8.3322502031325776</v>
      </c>
      <c r="X277" s="7">
        <v>335.99</v>
      </c>
      <c r="Y277" s="20">
        <f t="shared" si="29"/>
        <v>335.99</v>
      </c>
    </row>
    <row r="278" spans="1:25">
      <c r="A278" s="2" t="s">
        <v>485</v>
      </c>
      <c r="B278" s="2" t="s">
        <v>0</v>
      </c>
      <c r="C278" s="2">
        <v>30</v>
      </c>
      <c r="D278" s="2" t="s">
        <v>1434</v>
      </c>
      <c r="E278" s="2" t="s">
        <v>36</v>
      </c>
      <c r="F278" s="2" t="s">
        <v>22</v>
      </c>
      <c r="G278" s="16">
        <v>31.534734929999999</v>
      </c>
      <c r="H278" s="16">
        <v>81.230971859999997</v>
      </c>
      <c r="I278" s="16">
        <f t="shared" si="24"/>
        <v>87.084892971246362</v>
      </c>
      <c r="J278" s="7">
        <v>2.376519697</v>
      </c>
      <c r="K278" s="18">
        <v>0</v>
      </c>
      <c r="L278" s="15">
        <v>1.0519122460000001</v>
      </c>
      <c r="M278" s="15">
        <v>1</v>
      </c>
      <c r="N278" s="7">
        <v>281.90188219999999</v>
      </c>
      <c r="O278" s="8">
        <f t="shared" si="28"/>
        <v>281.89999999999998</v>
      </c>
      <c r="P278" s="5">
        <f t="shared" si="25"/>
        <v>283.05767991701998</v>
      </c>
      <c r="Q278" s="5">
        <f t="shared" si="26"/>
        <v>287.44507395573379</v>
      </c>
      <c r="R278" s="10">
        <f>Q278*Index!$H$16</f>
        <v>393.3274349255849</v>
      </c>
      <c r="T278" s="7">
        <v>8.8472713949999999</v>
      </c>
      <c r="U278" s="5">
        <f t="shared" si="27"/>
        <v>8.9844041016225002</v>
      </c>
      <c r="V278" s="5">
        <f>U278*(Index!$G$16/Index!$G$7)</f>
        <v>10.165028588503908</v>
      </c>
      <c r="X278" s="7">
        <v>403.49</v>
      </c>
      <c r="Y278" s="20">
        <f t="shared" si="29"/>
        <v>403.49</v>
      </c>
    </row>
    <row r="279" spans="1:25">
      <c r="A279" s="2" t="s">
        <v>486</v>
      </c>
      <c r="B279" s="2" t="s">
        <v>0</v>
      </c>
      <c r="C279" s="2">
        <v>30</v>
      </c>
      <c r="D279" s="2" t="s">
        <v>1435</v>
      </c>
      <c r="E279" s="2" t="s">
        <v>36</v>
      </c>
      <c r="F279" s="2" t="s">
        <v>197</v>
      </c>
      <c r="G279" s="16">
        <v>31.534734929999999</v>
      </c>
      <c r="H279" s="16">
        <v>119.6058183</v>
      </c>
      <c r="I279" s="16">
        <f t="shared" si="24"/>
        <v>134.2463173210898</v>
      </c>
      <c r="J279" s="7">
        <v>2.2687516570000001</v>
      </c>
      <c r="K279" s="18">
        <v>0</v>
      </c>
      <c r="L279" s="15">
        <v>1.096866782</v>
      </c>
      <c r="M279" s="15">
        <v>1</v>
      </c>
      <c r="N279" s="7">
        <v>376.11603710000003</v>
      </c>
      <c r="O279" s="8">
        <f t="shared" si="28"/>
        <v>376.12</v>
      </c>
      <c r="P279" s="5">
        <f t="shared" si="25"/>
        <v>377.65811285211004</v>
      </c>
      <c r="Q279" s="5">
        <f t="shared" si="26"/>
        <v>383.51181360131778</v>
      </c>
      <c r="R279" s="10">
        <f>Q279*Index!$H$16</f>
        <v>524.78101583572595</v>
      </c>
      <c r="T279" s="7">
        <v>12.2817279</v>
      </c>
      <c r="U279" s="5">
        <f t="shared" si="27"/>
        <v>12.472094682450001</v>
      </c>
      <c r="V279" s="5">
        <f>U279*(Index!$G$16/Index!$G$7)</f>
        <v>14.111030355673416</v>
      </c>
      <c r="X279" s="7">
        <v>538.89</v>
      </c>
      <c r="Y279" s="20">
        <f t="shared" si="29"/>
        <v>538.89</v>
      </c>
    </row>
    <row r="280" spans="1:25">
      <c r="A280" s="2" t="s">
        <v>487</v>
      </c>
      <c r="B280" s="2" t="s">
        <v>0</v>
      </c>
      <c r="C280" s="2">
        <v>30</v>
      </c>
      <c r="D280" s="2" t="s">
        <v>1429</v>
      </c>
      <c r="E280" s="2" t="s">
        <v>36</v>
      </c>
      <c r="F280" s="2" t="s">
        <v>197</v>
      </c>
      <c r="G280" s="16">
        <v>31.534734929999999</v>
      </c>
      <c r="H280" s="16">
        <v>89.098760709999993</v>
      </c>
      <c r="I280" s="16">
        <f t="shared" si="24"/>
        <v>86.632245553887088</v>
      </c>
      <c r="J280" s="7">
        <v>2.4663802760000002</v>
      </c>
      <c r="K280" s="18">
        <v>0</v>
      </c>
      <c r="L280" s="15">
        <v>0.97955364599999994</v>
      </c>
      <c r="M280" s="15">
        <v>1</v>
      </c>
      <c r="N280" s="7">
        <v>291.44470999999999</v>
      </c>
      <c r="O280" s="8">
        <f t="shared" si="28"/>
        <v>291.44</v>
      </c>
      <c r="P280" s="5">
        <f t="shared" si="25"/>
        <v>292.63963331100001</v>
      </c>
      <c r="Q280" s="5">
        <f t="shared" si="26"/>
        <v>297.17554762732055</v>
      </c>
      <c r="R280" s="10">
        <f>Q280*Index!$H$16</f>
        <v>406.64219519329976</v>
      </c>
      <c r="T280" s="7">
        <v>9.8582868250000004</v>
      </c>
      <c r="U280" s="5">
        <f t="shared" si="27"/>
        <v>10.0110902707875</v>
      </c>
      <c r="V280" s="5">
        <f>U280*(Index!$G$16/Index!$G$7)</f>
        <v>11.326629752358404</v>
      </c>
      <c r="X280" s="7">
        <v>410.78</v>
      </c>
      <c r="Y280" s="20">
        <f t="shared" si="29"/>
        <v>410.78</v>
      </c>
    </row>
    <row r="281" spans="1:25">
      <c r="A281" s="2" t="s">
        <v>488</v>
      </c>
      <c r="B281" s="2" t="s">
        <v>0</v>
      </c>
      <c r="C281" s="2">
        <v>30</v>
      </c>
      <c r="D281" s="2" t="s">
        <v>203</v>
      </c>
      <c r="E281" s="2" t="s">
        <v>36</v>
      </c>
      <c r="F281" s="2" t="s">
        <v>22</v>
      </c>
      <c r="G281" s="16">
        <v>31.534734929999999</v>
      </c>
      <c r="H281" s="16">
        <v>64.634556309999994</v>
      </c>
      <c r="I281" s="16">
        <f t="shared" si="24"/>
        <v>68.039152425608378</v>
      </c>
      <c r="J281" s="7">
        <v>2.5706021670000001</v>
      </c>
      <c r="K281" s="18">
        <v>1</v>
      </c>
      <c r="L281" s="15">
        <v>1.035402113</v>
      </c>
      <c r="M281" s="15">
        <v>1</v>
      </c>
      <c r="N281" s="7">
        <v>255.96485060000001</v>
      </c>
      <c r="O281" s="8">
        <f t="shared" si="28"/>
        <v>255.96</v>
      </c>
      <c r="P281" s="5">
        <f t="shared" si="25"/>
        <v>257.01430648745998</v>
      </c>
      <c r="Q281" s="5">
        <f t="shared" si="26"/>
        <v>260.99802823801565</v>
      </c>
      <c r="R281" s="10">
        <f>Q281*Index!$H$16</f>
        <v>357.13843884937558</v>
      </c>
      <c r="T281" s="7">
        <v>9.1583220460000003</v>
      </c>
      <c r="U281" s="5">
        <f t="shared" si="27"/>
        <v>9.3002760377130009</v>
      </c>
      <c r="V281" s="5">
        <f>U281*(Index!$G$16/Index!$G$7)</f>
        <v>10.522408691218365</v>
      </c>
      <c r="X281" s="7">
        <v>367.66</v>
      </c>
      <c r="Y281" s="20">
        <f t="shared" si="29"/>
        <v>367.66</v>
      </c>
    </row>
    <row r="282" spans="1:25">
      <c r="A282" s="2" t="s">
        <v>489</v>
      </c>
      <c r="B282" s="2" t="s">
        <v>0</v>
      </c>
      <c r="C282" s="2">
        <v>30</v>
      </c>
      <c r="D282" s="2" t="s">
        <v>42</v>
      </c>
      <c r="E282" s="2" t="s">
        <v>37</v>
      </c>
      <c r="F282" s="2" t="s">
        <v>22</v>
      </c>
      <c r="G282" s="16">
        <v>31.534734929999999</v>
      </c>
      <c r="H282" s="16">
        <v>21.298448459999999</v>
      </c>
      <c r="I282" s="16">
        <f t="shared" si="24"/>
        <v>21.325007965456066</v>
      </c>
      <c r="J282" s="7">
        <v>1.354902432</v>
      </c>
      <c r="K282" s="18">
        <v>1</v>
      </c>
      <c r="L282" s="15">
        <v>1.0005027049999999</v>
      </c>
      <c r="M282" s="15">
        <v>1</v>
      </c>
      <c r="N282" s="7">
        <v>71.619794170000006</v>
      </c>
      <c r="O282" s="8">
        <f t="shared" si="28"/>
        <v>71.62</v>
      </c>
      <c r="P282" s="5">
        <f t="shared" si="25"/>
        <v>71.913435326097002</v>
      </c>
      <c r="Q282" s="5">
        <f t="shared" si="26"/>
        <v>73.028093573651503</v>
      </c>
      <c r="R282" s="10">
        <f>Q282*Index!$H$16</f>
        <v>99.928491824679497</v>
      </c>
      <c r="T282" s="7">
        <v>5.3167349709999998</v>
      </c>
      <c r="U282" s="5">
        <f t="shared" si="27"/>
        <v>5.3991443630505005</v>
      </c>
      <c r="V282" s="5">
        <f>U282*(Index!$G$16/Index!$G$7)</f>
        <v>6.1086362749374556</v>
      </c>
      <c r="X282" s="7">
        <v>106.04</v>
      </c>
      <c r="Y282" s="20">
        <f t="shared" si="29"/>
        <v>106.04</v>
      </c>
    </row>
    <row r="283" spans="1:25">
      <c r="A283" s="2" t="s">
        <v>490</v>
      </c>
      <c r="B283" s="2" t="s">
        <v>0</v>
      </c>
      <c r="C283" s="2">
        <v>30</v>
      </c>
      <c r="D283" s="2" t="s">
        <v>43</v>
      </c>
      <c r="E283" s="2" t="s">
        <v>37</v>
      </c>
      <c r="F283" s="2" t="s">
        <v>22</v>
      </c>
      <c r="G283" s="16">
        <v>31.534734929999999</v>
      </c>
      <c r="H283" s="16">
        <v>33.950642250000001</v>
      </c>
      <c r="I283" s="16">
        <f t="shared" si="24"/>
        <v>35.320881136510948</v>
      </c>
      <c r="J283" s="7">
        <v>1.680150271</v>
      </c>
      <c r="K283" s="18">
        <v>0</v>
      </c>
      <c r="L283" s="15">
        <v>1.020924349</v>
      </c>
      <c r="M283" s="15">
        <v>1</v>
      </c>
      <c r="N283" s="7">
        <v>112.3274815</v>
      </c>
      <c r="O283" s="8">
        <f t="shared" si="28"/>
        <v>112.33</v>
      </c>
      <c r="P283" s="5">
        <f t="shared" si="25"/>
        <v>112.78802417415001</v>
      </c>
      <c r="Q283" s="5">
        <f t="shared" si="26"/>
        <v>114.53623854884934</v>
      </c>
      <c r="R283" s="10">
        <f>Q283*Index!$H$16</f>
        <v>156.72644618492052</v>
      </c>
      <c r="T283" s="7">
        <v>6.4519138409999996</v>
      </c>
      <c r="U283" s="5">
        <f t="shared" si="27"/>
        <v>6.5519185055355003</v>
      </c>
      <c r="V283" s="5">
        <f>U283*(Index!$G$16/Index!$G$7)</f>
        <v>7.4128944073529315</v>
      </c>
      <c r="X283" s="7">
        <v>164.14</v>
      </c>
      <c r="Y283" s="20">
        <f t="shared" si="29"/>
        <v>164.14</v>
      </c>
    </row>
    <row r="284" spans="1:25">
      <c r="A284" s="2" t="s">
        <v>491</v>
      </c>
      <c r="B284" s="2" t="s">
        <v>0</v>
      </c>
      <c r="C284" s="2">
        <v>30</v>
      </c>
      <c r="D284" s="2" t="s">
        <v>44</v>
      </c>
      <c r="E284" s="2" t="s">
        <v>37</v>
      </c>
      <c r="F284" s="2" t="s">
        <v>22</v>
      </c>
      <c r="G284" s="16">
        <v>31.534734929999999</v>
      </c>
      <c r="H284" s="16">
        <v>45.978186700000002</v>
      </c>
      <c r="I284" s="16">
        <f t="shared" si="24"/>
        <v>48.993333391243127</v>
      </c>
      <c r="J284" s="7">
        <v>1.7236048470000001</v>
      </c>
      <c r="K284" s="18">
        <v>0</v>
      </c>
      <c r="L284" s="15">
        <v>1.0388986330000001</v>
      </c>
      <c r="M284" s="15">
        <v>1</v>
      </c>
      <c r="N284" s="7">
        <v>138.79856889999999</v>
      </c>
      <c r="O284" s="8">
        <f t="shared" si="28"/>
        <v>138.80000000000001</v>
      </c>
      <c r="P284" s="5">
        <f t="shared" si="25"/>
        <v>139.36764303248998</v>
      </c>
      <c r="Q284" s="5">
        <f t="shared" si="26"/>
        <v>141.52784149949358</v>
      </c>
      <c r="R284" s="10">
        <f>Q284*Index!$H$16</f>
        <v>193.66059087908801</v>
      </c>
      <c r="T284" s="7">
        <v>7.7322736320000001</v>
      </c>
      <c r="U284" s="5">
        <f t="shared" si="27"/>
        <v>7.8521238732960006</v>
      </c>
      <c r="V284" s="5">
        <f>U284*(Index!$G$16/Index!$G$7)</f>
        <v>8.8839574388816356</v>
      </c>
      <c r="X284" s="7">
        <v>202.54</v>
      </c>
      <c r="Y284" s="20">
        <f t="shared" si="29"/>
        <v>202.54</v>
      </c>
    </row>
    <row r="285" spans="1:25">
      <c r="A285" s="2" t="s">
        <v>492</v>
      </c>
      <c r="B285" s="2" t="s">
        <v>0</v>
      </c>
      <c r="C285" s="2">
        <v>30</v>
      </c>
      <c r="D285" s="2" t="s">
        <v>45</v>
      </c>
      <c r="E285" s="2" t="s">
        <v>37</v>
      </c>
      <c r="F285" s="2" t="s">
        <v>22</v>
      </c>
      <c r="G285" s="16">
        <v>31.534734929999999</v>
      </c>
      <c r="H285" s="16">
        <v>60.461786369999999</v>
      </c>
      <c r="I285" s="16">
        <f t="shared" si="24"/>
        <v>65.929196852695256</v>
      </c>
      <c r="J285" s="7">
        <v>1.709571073</v>
      </c>
      <c r="K285" s="18">
        <v>0</v>
      </c>
      <c r="L285" s="15">
        <v>1.059430622</v>
      </c>
      <c r="M285" s="15">
        <v>1</v>
      </c>
      <c r="N285" s="7">
        <v>166.62151850000001</v>
      </c>
      <c r="O285" s="8">
        <f t="shared" si="28"/>
        <v>166.62</v>
      </c>
      <c r="P285" s="5">
        <f t="shared" si="25"/>
        <v>167.30466672585001</v>
      </c>
      <c r="Q285" s="5">
        <f t="shared" si="26"/>
        <v>169.89788906010071</v>
      </c>
      <c r="R285" s="10">
        <f>Q285*Index!$H$16</f>
        <v>232.48093969274998</v>
      </c>
      <c r="T285" s="7">
        <v>7.244560023</v>
      </c>
      <c r="U285" s="5">
        <f t="shared" si="27"/>
        <v>7.3568507033565007</v>
      </c>
      <c r="V285" s="5">
        <f>U285*(Index!$G$16/Index!$G$7)</f>
        <v>8.3236013067877117</v>
      </c>
      <c r="X285" s="7">
        <v>240.8</v>
      </c>
      <c r="Y285" s="20">
        <f t="shared" si="29"/>
        <v>240.8</v>
      </c>
    </row>
    <row r="286" spans="1:25">
      <c r="A286" s="2" t="s">
        <v>493</v>
      </c>
      <c r="B286" s="2" t="s">
        <v>0</v>
      </c>
      <c r="C286" s="2">
        <v>30</v>
      </c>
      <c r="D286" s="2" t="s">
        <v>1434</v>
      </c>
      <c r="E286" s="2" t="s">
        <v>37</v>
      </c>
      <c r="F286" s="2" t="s">
        <v>22</v>
      </c>
      <c r="G286" s="16">
        <v>31.534734929999999</v>
      </c>
      <c r="H286" s="16">
        <v>75.648600599999995</v>
      </c>
      <c r="I286" s="16">
        <f t="shared" si="24"/>
        <v>81.212728281133906</v>
      </c>
      <c r="J286" s="7">
        <v>1.7121599869999999</v>
      </c>
      <c r="K286" s="18">
        <v>0</v>
      </c>
      <c r="L286" s="15">
        <v>1.0519122460000001</v>
      </c>
      <c r="M286" s="15">
        <v>1</v>
      </c>
      <c r="N286" s="7">
        <v>193.0416951</v>
      </c>
      <c r="O286" s="8">
        <f t="shared" si="28"/>
        <v>193.04</v>
      </c>
      <c r="P286" s="5">
        <f t="shared" si="25"/>
        <v>193.83316604991001</v>
      </c>
      <c r="Q286" s="5">
        <f t="shared" si="26"/>
        <v>196.83758012368364</v>
      </c>
      <c r="R286" s="10">
        <f>Q286*Index!$H$16</f>
        <v>269.34405040084499</v>
      </c>
      <c r="T286" s="7">
        <v>8.6252335500000008</v>
      </c>
      <c r="U286" s="5">
        <f t="shared" si="27"/>
        <v>8.7589246700250012</v>
      </c>
      <c r="V286" s="5">
        <f>U286*(Index!$G$16/Index!$G$7)</f>
        <v>9.9099193077565886</v>
      </c>
      <c r="X286" s="7">
        <v>279.25</v>
      </c>
      <c r="Y286" s="20">
        <f t="shared" si="29"/>
        <v>279.25</v>
      </c>
    </row>
    <row r="287" spans="1:25">
      <c r="A287" s="2" t="s">
        <v>494</v>
      </c>
      <c r="B287" s="2" t="s">
        <v>0</v>
      </c>
      <c r="C287" s="2">
        <v>30</v>
      </c>
      <c r="D287" s="2" t="s">
        <v>1435</v>
      </c>
      <c r="E287" s="2" t="s">
        <v>37</v>
      </c>
      <c r="F287" s="2" t="s">
        <v>197</v>
      </c>
      <c r="G287" s="16">
        <v>31.534734929999999</v>
      </c>
      <c r="H287" s="16">
        <v>105.1149929</v>
      </c>
      <c r="I287" s="16">
        <f t="shared" si="24"/>
        <v>118.35181229606796</v>
      </c>
      <c r="J287" s="7">
        <v>1.5931124729999999</v>
      </c>
      <c r="K287" s="18">
        <v>0</v>
      </c>
      <c r="L287" s="15">
        <v>1.096866782</v>
      </c>
      <c r="M287" s="15">
        <v>1</v>
      </c>
      <c r="N287" s="7">
        <v>238.78612810000001</v>
      </c>
      <c r="O287" s="8">
        <f t="shared" si="28"/>
        <v>238.79</v>
      </c>
      <c r="P287" s="5">
        <f t="shared" si="25"/>
        <v>239.76515122521002</v>
      </c>
      <c r="Q287" s="5">
        <f t="shared" si="26"/>
        <v>243.48151106920079</v>
      </c>
      <c r="R287" s="10">
        <f>Q287*Index!$H$16</f>
        <v>333.16959265547308</v>
      </c>
      <c r="T287" s="7">
        <v>12.951723100000001</v>
      </c>
      <c r="U287" s="5">
        <f t="shared" si="27"/>
        <v>13.152474808050002</v>
      </c>
      <c r="V287" s="5">
        <f>U287*(Index!$G$16/Index!$G$7)</f>
        <v>14.880818017664811</v>
      </c>
      <c r="X287" s="7">
        <v>348.05</v>
      </c>
      <c r="Y287" s="20">
        <f t="shared" si="29"/>
        <v>348.05</v>
      </c>
    </row>
    <row r="288" spans="1:25">
      <c r="A288" s="2" t="s">
        <v>495</v>
      </c>
      <c r="B288" s="2" t="s">
        <v>0</v>
      </c>
      <c r="C288" s="2">
        <v>30</v>
      </c>
      <c r="D288" s="2" t="s">
        <v>1429</v>
      </c>
      <c r="E288" s="2" t="s">
        <v>37</v>
      </c>
      <c r="F288" s="2" t="s">
        <v>197</v>
      </c>
      <c r="G288" s="16">
        <v>31.534734929999999</v>
      </c>
      <c r="H288" s="16">
        <v>78.244271729999994</v>
      </c>
      <c r="I288" s="16">
        <f t="shared" si="24"/>
        <v>75.999691298061265</v>
      </c>
      <c r="J288" s="7">
        <v>1.6250703449999999</v>
      </c>
      <c r="K288" s="18">
        <v>0</v>
      </c>
      <c r="L288" s="15">
        <v>0.97955364599999994</v>
      </c>
      <c r="M288" s="15">
        <v>1</v>
      </c>
      <c r="N288" s="7">
        <v>174.7510072</v>
      </c>
      <c r="O288" s="8">
        <f t="shared" si="28"/>
        <v>174.75</v>
      </c>
      <c r="P288" s="5">
        <f t="shared" si="25"/>
        <v>175.46748632952</v>
      </c>
      <c r="Q288" s="5">
        <f t="shared" si="26"/>
        <v>178.18723236762756</v>
      </c>
      <c r="R288" s="10">
        <f>Q288*Index!$H$16</f>
        <v>243.8237193601768</v>
      </c>
      <c r="T288" s="7">
        <v>8.8581507730000002</v>
      </c>
      <c r="U288" s="5">
        <f t="shared" si="27"/>
        <v>8.9954521099815015</v>
      </c>
      <c r="V288" s="5">
        <f>U288*(Index!$G$16/Index!$G$7)</f>
        <v>10.177528395897367</v>
      </c>
      <c r="X288" s="7">
        <v>249.63</v>
      </c>
      <c r="Y288" s="20">
        <f t="shared" si="29"/>
        <v>249.63</v>
      </c>
    </row>
    <row r="289" spans="1:25">
      <c r="A289" s="2" t="s">
        <v>496</v>
      </c>
      <c r="B289" s="2" t="s">
        <v>0</v>
      </c>
      <c r="C289" s="2">
        <v>30</v>
      </c>
      <c r="D289" s="2" t="s">
        <v>203</v>
      </c>
      <c r="E289" s="2" t="s">
        <v>37</v>
      </c>
      <c r="F289" s="2" t="s">
        <v>22</v>
      </c>
      <c r="G289" s="16">
        <v>31.534734929999999</v>
      </c>
      <c r="H289" s="16">
        <v>55.411914090000003</v>
      </c>
      <c r="I289" s="16">
        <f t="shared" si="24"/>
        <v>58.490009183577371</v>
      </c>
      <c r="J289" s="7">
        <v>1.986513558</v>
      </c>
      <c r="K289" s="18">
        <v>1</v>
      </c>
      <c r="L289" s="15">
        <v>1.035402113</v>
      </c>
      <c r="M289" s="15">
        <v>1</v>
      </c>
      <c r="N289" s="7">
        <v>178.83537469999999</v>
      </c>
      <c r="O289" s="8">
        <f t="shared" si="28"/>
        <v>178.84</v>
      </c>
      <c r="P289" s="5">
        <f t="shared" si="25"/>
        <v>179.56859973626999</v>
      </c>
      <c r="Q289" s="5">
        <f t="shared" si="26"/>
        <v>182.35191303218218</v>
      </c>
      <c r="R289" s="10">
        <f>Q289*Index!$H$16</f>
        <v>249.52248866079705</v>
      </c>
      <c r="T289" s="7">
        <v>7.9903816079999999</v>
      </c>
      <c r="U289" s="5">
        <f t="shared" si="27"/>
        <v>8.1142325229240004</v>
      </c>
      <c r="V289" s="5">
        <f>U289*(Index!$G$16/Index!$G$7)</f>
        <v>9.1805093177404267</v>
      </c>
      <c r="X289" s="7">
        <v>258.7</v>
      </c>
      <c r="Y289" s="20">
        <f t="shared" si="29"/>
        <v>258.7</v>
      </c>
    </row>
    <row r="290" spans="1:25">
      <c r="A290" s="2" t="s">
        <v>497</v>
      </c>
      <c r="B290" s="2" t="s">
        <v>0</v>
      </c>
      <c r="C290" s="2">
        <v>30</v>
      </c>
      <c r="D290" s="2" t="s">
        <v>42</v>
      </c>
      <c r="E290" s="2" t="s">
        <v>38</v>
      </c>
      <c r="F290" s="2" t="s">
        <v>22</v>
      </c>
      <c r="G290" s="16">
        <v>31.534734929999999</v>
      </c>
      <c r="H290" s="16">
        <v>22.72280379</v>
      </c>
      <c r="I290" s="16">
        <f t="shared" si="24"/>
        <v>22.750079326002236</v>
      </c>
      <c r="J290" s="7">
        <v>1.384805402</v>
      </c>
      <c r="K290" s="18">
        <v>1</v>
      </c>
      <c r="L290" s="15">
        <v>1.0005027049999999</v>
      </c>
      <c r="M290" s="15">
        <v>1</v>
      </c>
      <c r="N290" s="7">
        <v>75.173904010000001</v>
      </c>
      <c r="O290" s="8">
        <f t="shared" si="28"/>
        <v>75.17</v>
      </c>
      <c r="P290" s="5">
        <f t="shared" si="25"/>
        <v>75.482117016440995</v>
      </c>
      <c r="Q290" s="5">
        <f t="shared" si="26"/>
        <v>76.652089830195834</v>
      </c>
      <c r="R290" s="10">
        <f>Q290*Index!$H$16</f>
        <v>104.88741191383022</v>
      </c>
      <c r="T290" s="7">
        <v>5.3707117520000001</v>
      </c>
      <c r="U290" s="5">
        <f t="shared" si="27"/>
        <v>5.4539577841560005</v>
      </c>
      <c r="V290" s="5">
        <f>U290*(Index!$G$16/Index!$G$7)</f>
        <v>6.1706526297528503</v>
      </c>
      <c r="X290" s="7">
        <v>111.06</v>
      </c>
      <c r="Y290" s="20">
        <f t="shared" si="29"/>
        <v>111.06</v>
      </c>
    </row>
    <row r="291" spans="1:25">
      <c r="A291" s="2" t="s">
        <v>498</v>
      </c>
      <c r="B291" s="2" t="s">
        <v>0</v>
      </c>
      <c r="C291" s="2">
        <v>30</v>
      </c>
      <c r="D291" s="2" t="s">
        <v>43</v>
      </c>
      <c r="E291" s="2" t="s">
        <v>38</v>
      </c>
      <c r="F291" s="2" t="s">
        <v>22</v>
      </c>
      <c r="G291" s="16">
        <v>31.534734929999999</v>
      </c>
      <c r="H291" s="16">
        <v>36.222628630000003</v>
      </c>
      <c r="I291" s="16">
        <f t="shared" si="24"/>
        <v>37.640407352449316</v>
      </c>
      <c r="J291" s="7">
        <v>1.6869993210000001</v>
      </c>
      <c r="K291" s="18">
        <v>0</v>
      </c>
      <c r="L291" s="15">
        <v>1.020924349</v>
      </c>
      <c r="M291" s="15">
        <v>1</v>
      </c>
      <c r="N291" s="7">
        <v>116.6984181</v>
      </c>
      <c r="O291" s="8">
        <f t="shared" si="28"/>
        <v>116.7</v>
      </c>
      <c r="P291" s="5">
        <f t="shared" si="25"/>
        <v>117.17688161421</v>
      </c>
      <c r="Q291" s="5">
        <f t="shared" si="26"/>
        <v>118.99312327923026</v>
      </c>
      <c r="R291" s="10">
        <f>Q291*Index!$H$16</f>
        <v>162.82505491957463</v>
      </c>
      <c r="T291" s="7">
        <v>6.9500820130000003</v>
      </c>
      <c r="U291" s="5">
        <f t="shared" si="27"/>
        <v>7.0578082842015011</v>
      </c>
      <c r="V291" s="5">
        <f>U291*(Index!$G$16/Index!$G$7)</f>
        <v>7.9852622577530648</v>
      </c>
      <c r="X291" s="7">
        <v>170.81</v>
      </c>
      <c r="Y291" s="20">
        <f t="shared" si="29"/>
        <v>170.81</v>
      </c>
    </row>
    <row r="292" spans="1:25">
      <c r="A292" s="2" t="s">
        <v>499</v>
      </c>
      <c r="B292" s="2" t="s">
        <v>0</v>
      </c>
      <c r="C292" s="2">
        <v>30</v>
      </c>
      <c r="D292" s="2" t="s">
        <v>44</v>
      </c>
      <c r="E292" s="2" t="s">
        <v>38</v>
      </c>
      <c r="F292" s="2" t="s">
        <v>22</v>
      </c>
      <c r="G292" s="16">
        <v>31.534734929999999</v>
      </c>
      <c r="H292" s="16">
        <v>49.061971329999999</v>
      </c>
      <c r="I292" s="16">
        <f t="shared" si="24"/>
        <v>52.197073027816543</v>
      </c>
      <c r="J292" s="7">
        <v>1.7736269570000001</v>
      </c>
      <c r="K292" s="18">
        <v>0</v>
      </c>
      <c r="L292" s="15">
        <v>1.0388986330000001</v>
      </c>
      <c r="M292" s="15">
        <v>1</v>
      </c>
      <c r="N292" s="7">
        <v>148.50899179999999</v>
      </c>
      <c r="O292" s="8">
        <f t="shared" si="28"/>
        <v>148.51</v>
      </c>
      <c r="P292" s="5">
        <f t="shared" si="25"/>
        <v>149.11787866637999</v>
      </c>
      <c r="Q292" s="5">
        <f t="shared" si="26"/>
        <v>151.42920578570889</v>
      </c>
      <c r="R292" s="10">
        <f>Q292*Index!$H$16</f>
        <v>207.20919048932382</v>
      </c>
      <c r="T292" s="7">
        <v>9.1166350420000004</v>
      </c>
      <c r="U292" s="5">
        <f t="shared" si="27"/>
        <v>9.2579428851510013</v>
      </c>
      <c r="V292" s="5">
        <f>U292*(Index!$G$16/Index!$G$7)</f>
        <v>10.474512614732166</v>
      </c>
      <c r="X292" s="7">
        <v>217.68</v>
      </c>
      <c r="Y292" s="20">
        <f t="shared" si="29"/>
        <v>217.68</v>
      </c>
    </row>
    <row r="293" spans="1:25">
      <c r="A293" s="2" t="s">
        <v>500</v>
      </c>
      <c r="B293" s="2" t="s">
        <v>0</v>
      </c>
      <c r="C293" s="2">
        <v>30</v>
      </c>
      <c r="D293" s="2" t="s">
        <v>45</v>
      </c>
      <c r="E293" s="2" t="s">
        <v>38</v>
      </c>
      <c r="F293" s="2" t="s">
        <v>22</v>
      </c>
      <c r="G293" s="16">
        <v>31.534734929999999</v>
      </c>
      <c r="H293" s="16">
        <v>64.522150589999995</v>
      </c>
      <c r="I293" s="16">
        <f t="shared" si="24"/>
        <v>70.230871043836387</v>
      </c>
      <c r="J293" s="7">
        <v>1.7167627539999999</v>
      </c>
      <c r="K293" s="18">
        <v>0</v>
      </c>
      <c r="L293" s="15">
        <v>1.059430622</v>
      </c>
      <c r="M293" s="15">
        <v>1</v>
      </c>
      <c r="N293" s="7">
        <v>174.707402</v>
      </c>
      <c r="O293" s="8">
        <f t="shared" si="28"/>
        <v>174.71</v>
      </c>
      <c r="P293" s="5">
        <f t="shared" si="25"/>
        <v>175.42370234820001</v>
      </c>
      <c r="Q293" s="5">
        <f t="shared" si="26"/>
        <v>178.14276973459712</v>
      </c>
      <c r="R293" s="10">
        <f>Q293*Index!$H$16</f>
        <v>243.76287861185844</v>
      </c>
      <c r="T293" s="7">
        <v>6.8575376979999998</v>
      </c>
      <c r="U293" s="5">
        <f t="shared" si="27"/>
        <v>6.963829532319</v>
      </c>
      <c r="V293" s="5">
        <f>U293*(Index!$G$16/Index!$G$7)</f>
        <v>7.8789339260359927</v>
      </c>
      <c r="X293" s="7">
        <v>251.64</v>
      </c>
      <c r="Y293" s="20">
        <f t="shared" si="29"/>
        <v>251.64</v>
      </c>
    </row>
    <row r="294" spans="1:25">
      <c r="A294" s="2" t="s">
        <v>501</v>
      </c>
      <c r="B294" s="2" t="s">
        <v>0</v>
      </c>
      <c r="C294" s="2">
        <v>30</v>
      </c>
      <c r="D294" s="2" t="s">
        <v>1434</v>
      </c>
      <c r="E294" s="2" t="s">
        <v>38</v>
      </c>
      <c r="F294" s="2" t="s">
        <v>22</v>
      </c>
      <c r="G294" s="16">
        <v>31.534734929999999</v>
      </c>
      <c r="H294" s="16">
        <v>80.73900141</v>
      </c>
      <c r="I294" s="16">
        <f t="shared" si="24"/>
        <v>86.567383230221225</v>
      </c>
      <c r="J294" s="7">
        <v>1.7354152380000001</v>
      </c>
      <c r="K294" s="18">
        <v>0</v>
      </c>
      <c r="L294" s="15">
        <v>1.0519122460000001</v>
      </c>
      <c r="M294" s="15">
        <v>1</v>
      </c>
      <c r="N294" s="7">
        <v>204.95621550000001</v>
      </c>
      <c r="O294" s="8">
        <f t="shared" si="28"/>
        <v>204.96</v>
      </c>
      <c r="P294" s="5">
        <f t="shared" si="25"/>
        <v>205.79653598355</v>
      </c>
      <c r="Q294" s="5">
        <f t="shared" si="26"/>
        <v>208.98638229129503</v>
      </c>
      <c r="R294" s="10">
        <f>Q294*Index!$H$16</f>
        <v>285.96794702305971</v>
      </c>
      <c r="T294" s="7">
        <v>9.9259244619999993</v>
      </c>
      <c r="U294" s="5">
        <f t="shared" si="27"/>
        <v>10.079776291161</v>
      </c>
      <c r="V294" s="5">
        <f>U294*(Index!$G$16/Index!$G$7)</f>
        <v>11.404341679919753</v>
      </c>
      <c r="X294" s="7">
        <v>297.37</v>
      </c>
      <c r="Y294" s="20">
        <f t="shared" si="29"/>
        <v>297.37</v>
      </c>
    </row>
    <row r="295" spans="1:25">
      <c r="A295" s="2" t="s">
        <v>502</v>
      </c>
      <c r="B295" s="2" t="s">
        <v>0</v>
      </c>
      <c r="C295" s="2">
        <v>30</v>
      </c>
      <c r="D295" s="2" t="s">
        <v>1435</v>
      </c>
      <c r="E295" s="2" t="s">
        <v>38</v>
      </c>
      <c r="F295" s="2" t="s">
        <v>197</v>
      </c>
      <c r="G295" s="16">
        <v>31.534734929999999</v>
      </c>
      <c r="H295" s="16">
        <v>112.1437037</v>
      </c>
      <c r="I295" s="16">
        <f t="shared" si="24"/>
        <v>126.06137169287261</v>
      </c>
      <c r="J295" s="7">
        <v>2.0992926939999998</v>
      </c>
      <c r="K295" s="18">
        <v>0</v>
      </c>
      <c r="L295" s="15">
        <v>1.096866782</v>
      </c>
      <c r="M295" s="15">
        <v>1</v>
      </c>
      <c r="N295" s="7">
        <v>330.84035519999998</v>
      </c>
      <c r="O295" s="8">
        <f t="shared" si="28"/>
        <v>330.84</v>
      </c>
      <c r="P295" s="5">
        <f t="shared" si="25"/>
        <v>332.19680065631997</v>
      </c>
      <c r="Q295" s="5">
        <f t="shared" si="26"/>
        <v>337.34585106649297</v>
      </c>
      <c r="R295" s="10">
        <f>Q295*Index!$H$16</f>
        <v>461.60950492825549</v>
      </c>
      <c r="T295" s="7">
        <v>14.76316458</v>
      </c>
      <c r="U295" s="5">
        <f t="shared" si="27"/>
        <v>14.991993630990001</v>
      </c>
      <c r="V295" s="5">
        <f>U295*(Index!$G$16/Index!$G$7)</f>
        <v>16.962064721706021</v>
      </c>
      <c r="X295" s="7">
        <v>478.57</v>
      </c>
      <c r="Y295" s="20">
        <f t="shared" si="29"/>
        <v>478.57</v>
      </c>
    </row>
    <row r="296" spans="1:25">
      <c r="A296" s="2" t="s">
        <v>503</v>
      </c>
      <c r="B296" s="2" t="s">
        <v>0</v>
      </c>
      <c r="C296" s="2">
        <v>30</v>
      </c>
      <c r="D296" s="2" t="s">
        <v>1429</v>
      </c>
      <c r="E296" s="2" t="s">
        <v>38</v>
      </c>
      <c r="F296" s="2" t="s">
        <v>197</v>
      </c>
      <c r="G296" s="16">
        <v>31.534734929999999</v>
      </c>
      <c r="H296" s="16">
        <v>83.475798119999993</v>
      </c>
      <c r="I296" s="16">
        <f t="shared" si="24"/>
        <v>81.124252047530987</v>
      </c>
      <c r="J296" s="7">
        <v>2.0918261500000002</v>
      </c>
      <c r="K296" s="18">
        <v>0</v>
      </c>
      <c r="L296" s="15">
        <v>0.97955364599999994</v>
      </c>
      <c r="M296" s="15">
        <v>1</v>
      </c>
      <c r="N296" s="7">
        <v>235.6630151</v>
      </c>
      <c r="O296" s="8">
        <f t="shared" si="28"/>
        <v>235.66</v>
      </c>
      <c r="P296" s="5">
        <f t="shared" si="25"/>
        <v>236.62923346190999</v>
      </c>
      <c r="Q296" s="5">
        <f t="shared" si="26"/>
        <v>240.29698658056961</v>
      </c>
      <c r="R296" s="10">
        <f>Q296*Index!$H$16</f>
        <v>328.81202676876768</v>
      </c>
      <c r="T296" s="7">
        <v>11.26030403</v>
      </c>
      <c r="U296" s="5">
        <f t="shared" si="27"/>
        <v>11.434838742465001</v>
      </c>
      <c r="V296" s="5">
        <f>U296*(Index!$G$16/Index!$G$7)</f>
        <v>12.937470466304802</v>
      </c>
      <c r="X296" s="7">
        <v>335.87</v>
      </c>
      <c r="Y296" s="20">
        <f t="shared" si="29"/>
        <v>335.87</v>
      </c>
    </row>
    <row r="297" spans="1:25">
      <c r="A297" s="2" t="s">
        <v>504</v>
      </c>
      <c r="B297" s="2" t="s">
        <v>0</v>
      </c>
      <c r="C297" s="2">
        <v>30</v>
      </c>
      <c r="D297" s="2" t="s">
        <v>203</v>
      </c>
      <c r="E297" s="2" t="s">
        <v>38</v>
      </c>
      <c r="F297" s="2" t="s">
        <v>22</v>
      </c>
      <c r="G297" s="16">
        <v>31.534734929999999</v>
      </c>
      <c r="H297" s="16">
        <v>59.10750943</v>
      </c>
      <c r="I297" s="16">
        <f t="shared" si="24"/>
        <v>62.316436407406343</v>
      </c>
      <c r="J297" s="7">
        <v>2.0164165280000002</v>
      </c>
      <c r="K297" s="18">
        <v>1</v>
      </c>
      <c r="L297" s="15">
        <v>1.035402113</v>
      </c>
      <c r="M297" s="15">
        <v>1</v>
      </c>
      <c r="N297" s="7">
        <v>189.243053</v>
      </c>
      <c r="O297" s="8">
        <f t="shared" si="28"/>
        <v>189.24</v>
      </c>
      <c r="P297" s="5">
        <f t="shared" si="25"/>
        <v>190.0189495173</v>
      </c>
      <c r="Q297" s="5">
        <f t="shared" si="26"/>
        <v>192.96424323481816</v>
      </c>
      <c r="R297" s="10">
        <f>Q297*Index!$H$16</f>
        <v>264.04394335035954</v>
      </c>
      <c r="T297" s="7">
        <v>8.0070162180000004</v>
      </c>
      <c r="U297" s="5">
        <f t="shared" si="27"/>
        <v>8.1311249693790018</v>
      </c>
      <c r="V297" s="5">
        <f>U297*(Index!$G$16/Index!$G$7)</f>
        <v>9.1996215703954292</v>
      </c>
      <c r="X297" s="7">
        <v>273.24</v>
      </c>
      <c r="Y297" s="20">
        <f t="shared" si="29"/>
        <v>273.24</v>
      </c>
    </row>
    <row r="298" spans="1:25">
      <c r="A298" s="2" t="s">
        <v>505</v>
      </c>
      <c r="B298" s="2" t="s">
        <v>0</v>
      </c>
      <c r="C298" s="2">
        <v>30</v>
      </c>
      <c r="D298" s="2" t="s">
        <v>42</v>
      </c>
      <c r="E298" s="2" t="s">
        <v>39</v>
      </c>
      <c r="F298" s="2" t="s">
        <v>22</v>
      </c>
      <c r="G298" s="16">
        <v>31.534734929999999</v>
      </c>
      <c r="H298" s="16">
        <v>22.84068078</v>
      </c>
      <c r="I298" s="16">
        <f t="shared" si="24"/>
        <v>22.868015573354491</v>
      </c>
      <c r="J298" s="7">
        <v>1.479586662</v>
      </c>
      <c r="K298" s="18">
        <v>0</v>
      </c>
      <c r="L298" s="15">
        <v>1.0005027049999999</v>
      </c>
      <c r="M298" s="15">
        <v>1</v>
      </c>
      <c r="N298" s="7">
        <v>80.493584029999994</v>
      </c>
      <c r="O298" s="8">
        <f t="shared" si="28"/>
        <v>80.489999999999995</v>
      </c>
      <c r="P298" s="5">
        <f t="shared" si="25"/>
        <v>80.823607724522986</v>
      </c>
      <c r="Q298" s="5">
        <f t="shared" si="26"/>
        <v>82.076373644253096</v>
      </c>
      <c r="R298" s="10">
        <f>Q298*Index!$H$16</f>
        <v>112.30976780788207</v>
      </c>
      <c r="T298" s="7">
        <v>5.3895127699999996</v>
      </c>
      <c r="U298" s="5">
        <f t="shared" si="27"/>
        <v>5.4730502179349996</v>
      </c>
      <c r="V298" s="5">
        <f>U298*(Index!$G$16/Index!$G$7)</f>
        <v>6.1922539661344809</v>
      </c>
      <c r="X298" s="7">
        <v>118.5</v>
      </c>
      <c r="Y298" s="20">
        <f t="shared" si="29"/>
        <v>118.5</v>
      </c>
    </row>
    <row r="299" spans="1:25">
      <c r="A299" s="2" t="s">
        <v>506</v>
      </c>
      <c r="B299" s="2" t="s">
        <v>0</v>
      </c>
      <c r="C299" s="2">
        <v>30</v>
      </c>
      <c r="D299" s="2" t="s">
        <v>43</v>
      </c>
      <c r="E299" s="2" t="s">
        <v>39</v>
      </c>
      <c r="F299" s="2" t="s">
        <v>22</v>
      </c>
      <c r="G299" s="16">
        <v>31.534734929999999</v>
      </c>
      <c r="H299" s="16">
        <v>36.264807769999997</v>
      </c>
      <c r="I299" s="16">
        <f t="shared" si="24"/>
        <v>37.683469063495195</v>
      </c>
      <c r="J299" s="7">
        <v>1.7721298400000001</v>
      </c>
      <c r="K299" s="18">
        <v>0</v>
      </c>
      <c r="L299" s="15">
        <v>1.020924349</v>
      </c>
      <c r="M299" s="15">
        <v>1</v>
      </c>
      <c r="N299" s="7">
        <v>122.6636448</v>
      </c>
      <c r="O299" s="8">
        <f t="shared" si="28"/>
        <v>122.66</v>
      </c>
      <c r="P299" s="5">
        <f t="shared" si="25"/>
        <v>123.16656574368</v>
      </c>
      <c r="Q299" s="5">
        <f t="shared" si="26"/>
        <v>125.07564751270705</v>
      </c>
      <c r="R299" s="10">
        <f>Q299*Index!$H$16</f>
        <v>171.14811859814913</v>
      </c>
      <c r="T299" s="7">
        <v>6.5654465990000004</v>
      </c>
      <c r="U299" s="5">
        <f t="shared" si="27"/>
        <v>6.6672110212845013</v>
      </c>
      <c r="V299" s="5">
        <f>U299*(Index!$G$16/Index!$G$7)</f>
        <v>7.5433373065561726</v>
      </c>
      <c r="X299" s="7">
        <v>178.69</v>
      </c>
      <c r="Y299" s="20">
        <f t="shared" si="29"/>
        <v>178.69</v>
      </c>
    </row>
    <row r="300" spans="1:25">
      <c r="A300" s="2" t="s">
        <v>507</v>
      </c>
      <c r="B300" s="2" t="s">
        <v>0</v>
      </c>
      <c r="C300" s="2">
        <v>30</v>
      </c>
      <c r="D300" s="2" t="s">
        <v>44</v>
      </c>
      <c r="E300" s="2" t="s">
        <v>39</v>
      </c>
      <c r="F300" s="2" t="s">
        <v>22</v>
      </c>
      <c r="G300" s="16">
        <v>31.534734929999999</v>
      </c>
      <c r="H300" s="16">
        <v>48.460392859999999</v>
      </c>
      <c r="I300" s="16">
        <f t="shared" si="24"/>
        <v>51.57209397769131</v>
      </c>
      <c r="J300" s="7">
        <v>1.839283518</v>
      </c>
      <c r="K300" s="18">
        <v>0</v>
      </c>
      <c r="L300" s="15">
        <v>1.0388986330000001</v>
      </c>
      <c r="M300" s="15">
        <v>1</v>
      </c>
      <c r="N300" s="7">
        <v>152.85702069999999</v>
      </c>
      <c r="O300" s="8">
        <f t="shared" si="28"/>
        <v>152.86000000000001</v>
      </c>
      <c r="P300" s="5">
        <f t="shared" si="25"/>
        <v>153.48373448486998</v>
      </c>
      <c r="Q300" s="5">
        <f t="shared" si="26"/>
        <v>155.86273236938547</v>
      </c>
      <c r="R300" s="10">
        <f>Q300*Index!$H$16</f>
        <v>213.27583694401469</v>
      </c>
      <c r="T300" s="7">
        <v>7.2623647010000001</v>
      </c>
      <c r="U300" s="5">
        <f t="shared" si="27"/>
        <v>7.3749313538655006</v>
      </c>
      <c r="V300" s="5">
        <f>U300*(Index!$G$16/Index!$G$7)</f>
        <v>8.3440579032680002</v>
      </c>
      <c r="X300" s="7">
        <v>221.62</v>
      </c>
      <c r="Y300" s="20">
        <f t="shared" si="29"/>
        <v>221.62</v>
      </c>
    </row>
    <row r="301" spans="1:25">
      <c r="A301" s="2" t="s">
        <v>508</v>
      </c>
      <c r="B301" s="2" t="s">
        <v>0</v>
      </c>
      <c r="C301" s="2">
        <v>30</v>
      </c>
      <c r="D301" s="2" t="s">
        <v>45</v>
      </c>
      <c r="E301" s="2" t="s">
        <v>39</v>
      </c>
      <c r="F301" s="2" t="s">
        <v>22</v>
      </c>
      <c r="G301" s="16">
        <v>31.534734929999999</v>
      </c>
      <c r="H301" s="16">
        <v>63.249843290000001</v>
      </c>
      <c r="I301" s="16">
        <f t="shared" si="24"/>
        <v>68.882949729622254</v>
      </c>
      <c r="J301" s="7">
        <v>1.831660823</v>
      </c>
      <c r="K301" s="18">
        <v>0</v>
      </c>
      <c r="L301" s="15">
        <v>1.059430622</v>
      </c>
      <c r="M301" s="15">
        <v>1</v>
      </c>
      <c r="N301" s="7">
        <v>183.93113890000001</v>
      </c>
      <c r="O301" s="8">
        <f t="shared" si="28"/>
        <v>183.93</v>
      </c>
      <c r="P301" s="5">
        <f t="shared" si="25"/>
        <v>184.68525656949001</v>
      </c>
      <c r="Q301" s="5">
        <f t="shared" si="26"/>
        <v>187.54787804631712</v>
      </c>
      <c r="R301" s="10">
        <f>Q301*Index!$H$16</f>
        <v>256.63242296180198</v>
      </c>
      <c r="T301" s="7">
        <v>7.2608625059999996</v>
      </c>
      <c r="U301" s="5">
        <f t="shared" si="27"/>
        <v>7.3734058748429998</v>
      </c>
      <c r="V301" s="5">
        <f>U301*(Index!$G$16/Index!$G$7)</f>
        <v>8.3423319637733488</v>
      </c>
      <c r="X301" s="7">
        <v>264.97000000000003</v>
      </c>
      <c r="Y301" s="20">
        <f t="shared" si="29"/>
        <v>264.97000000000003</v>
      </c>
    </row>
    <row r="302" spans="1:25">
      <c r="A302" s="2" t="s">
        <v>509</v>
      </c>
      <c r="B302" s="2" t="s">
        <v>0</v>
      </c>
      <c r="C302" s="2">
        <v>30</v>
      </c>
      <c r="D302" s="2" t="s">
        <v>1434</v>
      </c>
      <c r="E302" s="2" t="s">
        <v>39</v>
      </c>
      <c r="F302" s="2" t="s">
        <v>22</v>
      </c>
      <c r="G302" s="16">
        <v>31.534734929999999</v>
      </c>
      <c r="H302" s="16">
        <v>78.217499000000004</v>
      </c>
      <c r="I302" s="16">
        <f t="shared" si="24"/>
        <v>83.914983966823726</v>
      </c>
      <c r="J302" s="7">
        <v>1.849042174</v>
      </c>
      <c r="K302" s="18">
        <v>0</v>
      </c>
      <c r="L302" s="15">
        <v>1.0519122460000001</v>
      </c>
      <c r="M302" s="15">
        <v>1</v>
      </c>
      <c r="N302" s="7">
        <v>213.47139920000001</v>
      </c>
      <c r="O302" s="8">
        <f t="shared" si="28"/>
        <v>213.47</v>
      </c>
      <c r="P302" s="5">
        <f t="shared" si="25"/>
        <v>214.34663193672</v>
      </c>
      <c r="Q302" s="5">
        <f t="shared" si="26"/>
        <v>217.66900473173916</v>
      </c>
      <c r="R302" s="10">
        <f>Q302*Index!$H$16</f>
        <v>297.84887288457969</v>
      </c>
      <c r="T302" s="7">
        <v>8.6333081969999999</v>
      </c>
      <c r="U302" s="5">
        <f t="shared" si="27"/>
        <v>8.7671244740535013</v>
      </c>
      <c r="V302" s="5">
        <f>U302*(Index!$G$16/Index!$G$7)</f>
        <v>9.9191966333785277</v>
      </c>
      <c r="X302" s="7">
        <v>307.77</v>
      </c>
      <c r="Y302" s="20">
        <f t="shared" si="29"/>
        <v>307.77</v>
      </c>
    </row>
    <row r="303" spans="1:25">
      <c r="A303" s="2" t="s">
        <v>510</v>
      </c>
      <c r="B303" s="2" t="s">
        <v>0</v>
      </c>
      <c r="C303" s="2">
        <v>30</v>
      </c>
      <c r="D303" s="2" t="s">
        <v>1435</v>
      </c>
      <c r="E303" s="2" t="s">
        <v>39</v>
      </c>
      <c r="F303" s="2" t="s">
        <v>197</v>
      </c>
      <c r="G303" s="16">
        <v>31.534734929999999</v>
      </c>
      <c r="H303" s="16">
        <v>112.8190953</v>
      </c>
      <c r="I303" s="16">
        <f t="shared" si="24"/>
        <v>126.80218630375443</v>
      </c>
      <c r="J303" s="7">
        <v>1.902700491</v>
      </c>
      <c r="K303" s="18">
        <v>0</v>
      </c>
      <c r="L303" s="15">
        <v>1.096866782</v>
      </c>
      <c r="M303" s="15">
        <v>1</v>
      </c>
      <c r="N303" s="7">
        <v>301.2677377</v>
      </c>
      <c r="O303" s="8">
        <f t="shared" si="28"/>
        <v>301.27</v>
      </c>
      <c r="P303" s="5">
        <f t="shared" si="25"/>
        <v>302.50293542457001</v>
      </c>
      <c r="Q303" s="5">
        <f t="shared" si="26"/>
        <v>307.19173092365088</v>
      </c>
      <c r="R303" s="10">
        <f>Q303*Index!$H$16</f>
        <v>420.34790818212906</v>
      </c>
      <c r="T303" s="7">
        <v>11.47749623</v>
      </c>
      <c r="U303" s="5">
        <f t="shared" si="27"/>
        <v>11.655397421565</v>
      </c>
      <c r="V303" s="5">
        <f>U303*(Index!$G$16/Index!$G$7)</f>
        <v>13.187012367262849</v>
      </c>
      <c r="X303" s="7">
        <v>433.53</v>
      </c>
      <c r="Y303" s="20">
        <f t="shared" si="29"/>
        <v>433.53</v>
      </c>
    </row>
    <row r="304" spans="1:25">
      <c r="A304" s="2" t="s">
        <v>511</v>
      </c>
      <c r="B304" s="2" t="s">
        <v>0</v>
      </c>
      <c r="C304" s="2">
        <v>30</v>
      </c>
      <c r="D304" s="2" t="s">
        <v>1429</v>
      </c>
      <c r="E304" s="2" t="s">
        <v>39</v>
      </c>
      <c r="F304" s="2" t="s">
        <v>197</v>
      </c>
      <c r="G304" s="16">
        <v>31.534734929999999</v>
      </c>
      <c r="H304" s="16">
        <v>84.019835700000002</v>
      </c>
      <c r="I304" s="16">
        <f t="shared" si="24"/>
        <v>81.657166042581011</v>
      </c>
      <c r="J304" s="7">
        <v>1.7696641829999999</v>
      </c>
      <c r="K304" s="18">
        <v>0</v>
      </c>
      <c r="L304" s="15">
        <v>0.97955364599999994</v>
      </c>
      <c r="M304" s="15">
        <v>1</v>
      </c>
      <c r="N304" s="7">
        <v>200.3116531</v>
      </c>
      <c r="O304" s="8">
        <f t="shared" si="28"/>
        <v>200.31</v>
      </c>
      <c r="P304" s="5">
        <f t="shared" si="25"/>
        <v>201.13293087771001</v>
      </c>
      <c r="Q304" s="5">
        <f t="shared" si="26"/>
        <v>204.25049130631453</v>
      </c>
      <c r="R304" s="10">
        <f>Q304*Index!$H$16</f>
        <v>279.48755816972192</v>
      </c>
      <c r="T304" s="7">
        <v>10.01875078</v>
      </c>
      <c r="U304" s="5">
        <f t="shared" si="27"/>
        <v>10.174041417090001</v>
      </c>
      <c r="V304" s="5">
        <f>U304*(Index!$G$16/Index!$G$7)</f>
        <v>11.510994017584993</v>
      </c>
      <c r="X304" s="7">
        <v>285.99</v>
      </c>
      <c r="Y304" s="20">
        <f t="shared" si="29"/>
        <v>285.99</v>
      </c>
    </row>
    <row r="305" spans="1:25">
      <c r="A305" s="2" t="s">
        <v>512</v>
      </c>
      <c r="B305" s="2" t="s">
        <v>0</v>
      </c>
      <c r="C305" s="2">
        <v>30</v>
      </c>
      <c r="D305" s="2" t="s">
        <v>203</v>
      </c>
      <c r="E305" s="2" t="s">
        <v>39</v>
      </c>
      <c r="F305" s="2" t="s">
        <v>22</v>
      </c>
      <c r="G305" s="16">
        <v>31.534734929999999</v>
      </c>
      <c r="H305" s="16">
        <v>60.417123199999999</v>
      </c>
      <c r="I305" s="16">
        <f t="shared" si="24"/>
        <v>63.672413272078231</v>
      </c>
      <c r="J305" s="7">
        <v>2.0707551199999998</v>
      </c>
      <c r="K305" s="18">
        <v>1</v>
      </c>
      <c r="L305" s="15">
        <v>1.035402113</v>
      </c>
      <c r="M305" s="15">
        <v>1</v>
      </c>
      <c r="N305" s="7">
        <v>197.1506895</v>
      </c>
      <c r="O305" s="8">
        <f t="shared" si="28"/>
        <v>197.15</v>
      </c>
      <c r="P305" s="5">
        <f t="shared" si="25"/>
        <v>197.95900732695</v>
      </c>
      <c r="Q305" s="5">
        <f t="shared" si="26"/>
        <v>201.02737194051775</v>
      </c>
      <c r="R305" s="10">
        <f>Q305*Index!$H$16</f>
        <v>275.0771807186091</v>
      </c>
      <c r="T305" s="7">
        <v>8.276798908</v>
      </c>
      <c r="U305" s="5">
        <f t="shared" si="27"/>
        <v>8.4050892910740007</v>
      </c>
      <c r="V305" s="5">
        <f>U305*(Index!$G$16/Index!$G$7)</f>
        <v>9.5095870540001606</v>
      </c>
      <c r="X305" s="7">
        <v>284.58999999999997</v>
      </c>
      <c r="Y305" s="20">
        <f t="shared" si="29"/>
        <v>284.58999999999997</v>
      </c>
    </row>
    <row r="306" spans="1:25">
      <c r="A306" s="2" t="s">
        <v>513</v>
      </c>
      <c r="B306" s="2" t="s">
        <v>0</v>
      </c>
      <c r="C306" s="2">
        <v>30</v>
      </c>
      <c r="D306" s="2" t="s">
        <v>42</v>
      </c>
      <c r="E306" s="2" t="s">
        <v>40</v>
      </c>
      <c r="F306" s="2" t="s">
        <v>22</v>
      </c>
      <c r="G306" s="16">
        <v>31.534734929999999</v>
      </c>
      <c r="H306" s="16">
        <v>20.82823754</v>
      </c>
      <c r="I306" s="16">
        <f t="shared" si="24"/>
        <v>20.854560668075528</v>
      </c>
      <c r="J306" s="7">
        <v>1.750954406</v>
      </c>
      <c r="K306" s="18">
        <v>0</v>
      </c>
      <c r="L306" s="15">
        <v>1.0005027049999999</v>
      </c>
      <c r="M306" s="15">
        <v>1</v>
      </c>
      <c r="N306" s="7">
        <v>91.731267930000001</v>
      </c>
      <c r="O306" s="8">
        <f t="shared" si="28"/>
        <v>91.73</v>
      </c>
      <c r="P306" s="5">
        <f t="shared" si="25"/>
        <v>92.107366128513007</v>
      </c>
      <c r="Q306" s="5">
        <f t="shared" si="26"/>
        <v>93.535030303504968</v>
      </c>
      <c r="R306" s="10">
        <f>Q306*Index!$H$16</f>
        <v>127.98929909868646</v>
      </c>
      <c r="T306" s="7">
        <v>5.4480402760000004</v>
      </c>
      <c r="U306" s="5">
        <f t="shared" si="27"/>
        <v>5.5324849002780008</v>
      </c>
      <c r="V306" s="5">
        <f>U306*(Index!$G$16/Index!$G$7)</f>
        <v>6.2594988538678971</v>
      </c>
      <c r="X306" s="7">
        <v>134.25</v>
      </c>
      <c r="Y306" s="20">
        <f t="shared" si="29"/>
        <v>134.25</v>
      </c>
    </row>
    <row r="307" spans="1:25">
      <c r="A307" s="2" t="s">
        <v>514</v>
      </c>
      <c r="B307" s="2" t="s">
        <v>0</v>
      </c>
      <c r="C307" s="2">
        <v>30</v>
      </c>
      <c r="D307" s="2" t="s">
        <v>43</v>
      </c>
      <c r="E307" s="2" t="s">
        <v>40</v>
      </c>
      <c r="F307" s="2" t="s">
        <v>22</v>
      </c>
      <c r="G307" s="16">
        <v>31.534734929999999</v>
      </c>
      <c r="H307" s="16">
        <v>32.908286930000003</v>
      </c>
      <c r="I307" s="16">
        <f t="shared" si="24"/>
        <v>34.256715210013269</v>
      </c>
      <c r="J307" s="7">
        <v>2.058078369</v>
      </c>
      <c r="K307" s="18">
        <v>0</v>
      </c>
      <c r="L307" s="15">
        <v>1.020924349</v>
      </c>
      <c r="M307" s="15">
        <v>1</v>
      </c>
      <c r="N307" s="7">
        <v>135.40396039999999</v>
      </c>
      <c r="O307" s="8">
        <f t="shared" si="28"/>
        <v>135.4</v>
      </c>
      <c r="P307" s="5">
        <f t="shared" si="25"/>
        <v>135.95911663763999</v>
      </c>
      <c r="Q307" s="5">
        <f t="shared" si="26"/>
        <v>138.06648294552343</v>
      </c>
      <c r="R307" s="10">
        <f>Q307*Index!$H$16</f>
        <v>188.92421720374551</v>
      </c>
      <c r="T307" s="7">
        <v>6.2297998100000003</v>
      </c>
      <c r="U307" s="5">
        <f t="shared" si="27"/>
        <v>6.3263617070550007</v>
      </c>
      <c r="V307" s="5">
        <f>U307*(Index!$G$16/Index!$G$7)</f>
        <v>7.1576975930787787</v>
      </c>
      <c r="X307" s="7">
        <v>196.08</v>
      </c>
      <c r="Y307" s="20">
        <f t="shared" si="29"/>
        <v>196.08</v>
      </c>
    </row>
    <row r="308" spans="1:25">
      <c r="A308" s="2" t="s">
        <v>515</v>
      </c>
      <c r="B308" s="2" t="s">
        <v>0</v>
      </c>
      <c r="C308" s="2">
        <v>30</v>
      </c>
      <c r="D308" s="2" t="s">
        <v>44</v>
      </c>
      <c r="E308" s="2" t="s">
        <v>40</v>
      </c>
      <c r="F308" s="2" t="s">
        <v>22</v>
      </c>
      <c r="G308" s="16">
        <v>31.534734929999999</v>
      </c>
      <c r="H308" s="16">
        <v>43.270733810000003</v>
      </c>
      <c r="I308" s="16">
        <f t="shared" si="24"/>
        <v>46.180564284910247</v>
      </c>
      <c r="J308" s="7">
        <v>2.0629774360000002</v>
      </c>
      <c r="K308" s="18">
        <v>0</v>
      </c>
      <c r="L308" s="15">
        <v>1.0388986330000001</v>
      </c>
      <c r="M308" s="15">
        <v>1</v>
      </c>
      <c r="N308" s="7">
        <v>160.3249088</v>
      </c>
      <c r="O308" s="8">
        <f t="shared" si="28"/>
        <v>160.32</v>
      </c>
      <c r="P308" s="5">
        <f t="shared" si="25"/>
        <v>160.98224092608001</v>
      </c>
      <c r="Q308" s="5">
        <f t="shared" si="26"/>
        <v>163.47746566043426</v>
      </c>
      <c r="R308" s="10">
        <f>Q308*Index!$H$16</f>
        <v>223.69550937671016</v>
      </c>
      <c r="T308" s="7">
        <v>6.8785438790000004</v>
      </c>
      <c r="U308" s="5">
        <f t="shared" si="27"/>
        <v>6.9851613091245008</v>
      </c>
      <c r="V308" s="5">
        <f>U308*(Index!$G$16/Index!$G$7)</f>
        <v>7.9030688735092864</v>
      </c>
      <c r="X308" s="7">
        <v>231.6</v>
      </c>
      <c r="Y308" s="20">
        <f t="shared" si="29"/>
        <v>231.6</v>
      </c>
    </row>
    <row r="309" spans="1:25">
      <c r="A309" s="2" t="s">
        <v>516</v>
      </c>
      <c r="B309" s="2" t="s">
        <v>0</v>
      </c>
      <c r="C309" s="2">
        <v>30</v>
      </c>
      <c r="D309" s="2" t="s">
        <v>45</v>
      </c>
      <c r="E309" s="2" t="s">
        <v>40</v>
      </c>
      <c r="F309" s="2" t="s">
        <v>22</v>
      </c>
      <c r="G309" s="16">
        <v>31.534734929999999</v>
      </c>
      <c r="H309" s="16">
        <v>55.97835233</v>
      </c>
      <c r="I309" s="16">
        <f t="shared" si="24"/>
        <v>61.179309539002077</v>
      </c>
      <c r="J309" s="7">
        <v>1.9998539609999999</v>
      </c>
      <c r="K309" s="18">
        <v>0</v>
      </c>
      <c r="L309" s="15">
        <v>1.059430622</v>
      </c>
      <c r="M309" s="15">
        <v>1</v>
      </c>
      <c r="N309" s="7">
        <v>185.41454909999999</v>
      </c>
      <c r="O309" s="8">
        <f t="shared" si="28"/>
        <v>185.41</v>
      </c>
      <c r="P309" s="5">
        <f t="shared" si="25"/>
        <v>186.17474875130998</v>
      </c>
      <c r="Q309" s="5">
        <f t="shared" si="26"/>
        <v>189.06045735695528</v>
      </c>
      <c r="R309" s="10">
        <f>Q309*Index!$H$16</f>
        <v>258.70217121731196</v>
      </c>
      <c r="T309" s="7">
        <v>6.8654558850000003</v>
      </c>
      <c r="U309" s="5">
        <f t="shared" si="27"/>
        <v>6.9718704512175007</v>
      </c>
      <c r="V309" s="5">
        <f>U309*(Index!$G$16/Index!$G$7)</f>
        <v>7.888031487716944</v>
      </c>
      <c r="X309" s="7">
        <v>266.58999999999997</v>
      </c>
      <c r="Y309" s="20">
        <f t="shared" si="29"/>
        <v>266.58999999999997</v>
      </c>
    </row>
    <row r="310" spans="1:25">
      <c r="A310" s="2" t="s">
        <v>517</v>
      </c>
      <c r="B310" s="2" t="s">
        <v>0</v>
      </c>
      <c r="C310" s="2">
        <v>30</v>
      </c>
      <c r="D310" s="2" t="s">
        <v>1434</v>
      </c>
      <c r="E310" s="2" t="s">
        <v>40</v>
      </c>
      <c r="F310" s="2" t="s">
        <v>22</v>
      </c>
      <c r="G310" s="16">
        <v>31.534734929999999</v>
      </c>
      <c r="H310" s="16">
        <v>68.295615380000001</v>
      </c>
      <c r="I310" s="16">
        <f t="shared" si="24"/>
        <v>73.478033083558913</v>
      </c>
      <c r="J310" s="7">
        <v>1.99489223</v>
      </c>
      <c r="K310" s="18">
        <v>0</v>
      </c>
      <c r="L310" s="15">
        <v>1.0519122460000001</v>
      </c>
      <c r="M310" s="15">
        <v>1</v>
      </c>
      <c r="N310" s="7">
        <v>209.48915489999999</v>
      </c>
      <c r="O310" s="8">
        <f t="shared" si="28"/>
        <v>209.49</v>
      </c>
      <c r="P310" s="5">
        <f t="shared" si="25"/>
        <v>210.34806043508999</v>
      </c>
      <c r="Q310" s="5">
        <f t="shared" si="26"/>
        <v>213.60845537183391</v>
      </c>
      <c r="R310" s="10">
        <f>Q310*Index!$H$16</f>
        <v>292.29259236760618</v>
      </c>
      <c r="T310" s="7">
        <v>8.2384423130000002</v>
      </c>
      <c r="U310" s="5">
        <f t="shared" si="27"/>
        <v>8.3661381688515011</v>
      </c>
      <c r="V310" s="5">
        <f>U310*(Index!$G$16/Index!$G$7)</f>
        <v>9.4655174344163182</v>
      </c>
      <c r="X310" s="7">
        <v>301.76</v>
      </c>
      <c r="Y310" s="20">
        <f t="shared" si="29"/>
        <v>301.76</v>
      </c>
    </row>
    <row r="311" spans="1:25">
      <c r="A311" s="2" t="s">
        <v>518</v>
      </c>
      <c r="B311" s="2" t="s">
        <v>0</v>
      </c>
      <c r="C311" s="2">
        <v>30</v>
      </c>
      <c r="D311" s="2" t="s">
        <v>1435</v>
      </c>
      <c r="E311" s="2" t="s">
        <v>40</v>
      </c>
      <c r="F311" s="2" t="s">
        <v>197</v>
      </c>
      <c r="G311" s="16">
        <v>31.534734929999999</v>
      </c>
      <c r="H311" s="16">
        <v>102.98361010000001</v>
      </c>
      <c r="I311" s="16">
        <f t="shared" si="24"/>
        <v>116.0139693030218</v>
      </c>
      <c r="J311" s="7">
        <v>2.0857230260000001</v>
      </c>
      <c r="K311" s="18">
        <v>0</v>
      </c>
      <c r="L311" s="15">
        <v>1.096866782</v>
      </c>
      <c r="M311" s="15">
        <v>1</v>
      </c>
      <c r="N311" s="7">
        <v>307.74572990000001</v>
      </c>
      <c r="O311" s="8">
        <f t="shared" si="28"/>
        <v>307.75</v>
      </c>
      <c r="P311" s="5">
        <f t="shared" si="25"/>
        <v>309.00748739259001</v>
      </c>
      <c r="Q311" s="5">
        <f t="shared" si="26"/>
        <v>313.79710344717518</v>
      </c>
      <c r="R311" s="10">
        <f>Q311*Index!$H$16</f>
        <v>429.38641489804462</v>
      </c>
      <c r="T311" s="7">
        <v>18.032371009999999</v>
      </c>
      <c r="U311" s="5">
        <f t="shared" si="27"/>
        <v>18.311872760655</v>
      </c>
      <c r="V311" s="5">
        <f>U311*(Index!$G$16/Index!$G$7)</f>
        <v>20.718203234813178</v>
      </c>
      <c r="X311" s="7">
        <v>450.1</v>
      </c>
      <c r="Y311" s="20">
        <f t="shared" si="29"/>
        <v>450.1</v>
      </c>
    </row>
    <row r="312" spans="1:25">
      <c r="A312" s="2" t="s">
        <v>519</v>
      </c>
      <c r="B312" s="2" t="s">
        <v>0</v>
      </c>
      <c r="C312" s="2">
        <v>30</v>
      </c>
      <c r="D312" s="2" t="s">
        <v>1429</v>
      </c>
      <c r="E312" s="2" t="s">
        <v>40</v>
      </c>
      <c r="F312" s="2" t="s">
        <v>197</v>
      </c>
      <c r="G312" s="16">
        <v>31.534734929999999</v>
      </c>
      <c r="H312" s="16">
        <v>76.741354990000005</v>
      </c>
      <c r="I312" s="16">
        <f t="shared" si="24"/>
        <v>74.527503725759843</v>
      </c>
      <c r="J312" s="7">
        <v>2.2445462479999998</v>
      </c>
      <c r="K312" s="18">
        <v>0</v>
      </c>
      <c r="L312" s="15">
        <v>0.97955364599999994</v>
      </c>
      <c r="M312" s="15">
        <v>1</v>
      </c>
      <c r="N312" s="7">
        <v>238.0615999</v>
      </c>
      <c r="O312" s="8">
        <f t="shared" si="28"/>
        <v>238.06</v>
      </c>
      <c r="P312" s="5">
        <f t="shared" si="25"/>
        <v>239.03765245958999</v>
      </c>
      <c r="Q312" s="5">
        <f t="shared" si="26"/>
        <v>242.74273607271365</v>
      </c>
      <c r="R312" s="10">
        <f>Q312*Index!$H$16</f>
        <v>332.15868483104401</v>
      </c>
      <c r="T312" s="7">
        <v>9.5880161719999997</v>
      </c>
      <c r="U312" s="5">
        <f t="shared" si="27"/>
        <v>9.7366304226659999</v>
      </c>
      <c r="V312" s="5">
        <f>U312*(Index!$G$16/Index!$G$7)</f>
        <v>11.016103626085025</v>
      </c>
      <c r="X312" s="7">
        <v>337.27</v>
      </c>
      <c r="Y312" s="20">
        <f t="shared" si="29"/>
        <v>337.27</v>
      </c>
    </row>
    <row r="313" spans="1:25">
      <c r="A313" s="2" t="s">
        <v>520</v>
      </c>
      <c r="B313" s="2" t="s">
        <v>0</v>
      </c>
      <c r="C313" s="2">
        <v>30</v>
      </c>
      <c r="D313" s="2" t="s">
        <v>203</v>
      </c>
      <c r="E313" s="2" t="s">
        <v>40</v>
      </c>
      <c r="F313" s="2" t="s">
        <v>22</v>
      </c>
      <c r="G313" s="16">
        <v>31.534734929999999</v>
      </c>
      <c r="H313" s="16">
        <v>56.256976809999998</v>
      </c>
      <c r="I313" s="16">
        <f t="shared" si="24"/>
        <v>59.364988909482904</v>
      </c>
      <c r="J313" s="7">
        <v>2.3542942249999999</v>
      </c>
      <c r="K313" s="18">
        <v>1</v>
      </c>
      <c r="L313" s="15">
        <v>1.035402113</v>
      </c>
      <c r="M313" s="15">
        <v>1</v>
      </c>
      <c r="N313" s="7">
        <v>214.0046949</v>
      </c>
      <c r="O313" s="8">
        <f t="shared" si="28"/>
        <v>214</v>
      </c>
      <c r="P313" s="5">
        <f t="shared" si="25"/>
        <v>214.88211414909</v>
      </c>
      <c r="Q313" s="5">
        <f t="shared" si="26"/>
        <v>218.21278691840092</v>
      </c>
      <c r="R313" s="10">
        <f>Q313*Index!$H$16</f>
        <v>298.59296096267576</v>
      </c>
      <c r="T313" s="7">
        <v>8.0497388959999991</v>
      </c>
      <c r="U313" s="5">
        <f t="shared" si="27"/>
        <v>8.1745098488880004</v>
      </c>
      <c r="V313" s="5">
        <f>U313*(Index!$G$16/Index!$G$7)</f>
        <v>9.2487075793871814</v>
      </c>
      <c r="X313" s="7">
        <v>307.83999999999997</v>
      </c>
      <c r="Y313" s="20">
        <f t="shared" si="29"/>
        <v>307.83999999999997</v>
      </c>
    </row>
    <row r="314" spans="1:25">
      <c r="A314" s="2" t="s">
        <v>521</v>
      </c>
      <c r="B314" s="2" t="s">
        <v>0</v>
      </c>
      <c r="C314" s="2">
        <v>30</v>
      </c>
      <c r="D314" s="2" t="s">
        <v>42</v>
      </c>
      <c r="E314" s="2" t="s">
        <v>41</v>
      </c>
      <c r="F314" s="2" t="s">
        <v>22</v>
      </c>
      <c r="G314" s="16">
        <v>31.534734929999999</v>
      </c>
      <c r="H314" s="16">
        <v>20.190551289999998</v>
      </c>
      <c r="I314" s="16">
        <f t="shared" si="24"/>
        <v>20.216553850009227</v>
      </c>
      <c r="J314" s="7">
        <v>1.2614625180000001</v>
      </c>
      <c r="K314" s="18">
        <v>1</v>
      </c>
      <c r="L314" s="15">
        <v>1.0005027049999999</v>
      </c>
      <c r="M314" s="15">
        <v>1</v>
      </c>
      <c r="N314" s="7">
        <v>65.282311019999995</v>
      </c>
      <c r="O314" s="8">
        <f t="shared" si="28"/>
        <v>65.28</v>
      </c>
      <c r="P314" s="5">
        <f t="shared" si="25"/>
        <v>65.549968495182</v>
      </c>
      <c r="Q314" s="5">
        <f t="shared" si="26"/>
        <v>66.565993006857326</v>
      </c>
      <c r="R314" s="10">
        <f>Q314*Index!$H$16</f>
        <v>91.086032271659832</v>
      </c>
      <c r="T314" s="7">
        <v>5.3879127430000002</v>
      </c>
      <c r="U314" s="5">
        <f t="shared" si="27"/>
        <v>5.4714253905165009</v>
      </c>
      <c r="V314" s="5">
        <f>U314*(Index!$G$16/Index!$G$7)</f>
        <v>6.1904156230486613</v>
      </c>
      <c r="X314" s="7">
        <v>97.28</v>
      </c>
      <c r="Y314" s="20">
        <f t="shared" si="29"/>
        <v>97.28</v>
      </c>
    </row>
    <row r="315" spans="1:25">
      <c r="A315" s="2" t="s">
        <v>522</v>
      </c>
      <c r="B315" s="2" t="s">
        <v>0</v>
      </c>
      <c r="C315" s="2">
        <v>30</v>
      </c>
      <c r="D315" s="2" t="s">
        <v>43</v>
      </c>
      <c r="E315" s="2" t="s">
        <v>41</v>
      </c>
      <c r="F315" s="2" t="s">
        <v>22</v>
      </c>
      <c r="G315" s="16">
        <v>31.534734929999999</v>
      </c>
      <c r="H315" s="16">
        <v>32.032551380000001</v>
      </c>
      <c r="I315" s="16">
        <f t="shared" si="24"/>
        <v>33.362655463733361</v>
      </c>
      <c r="J315" s="7">
        <v>1.521395815</v>
      </c>
      <c r="K315" s="18">
        <v>0</v>
      </c>
      <c r="L315" s="15">
        <v>1.020924349</v>
      </c>
      <c r="M315" s="15">
        <v>1</v>
      </c>
      <c r="N315" s="7">
        <v>98.734618190000006</v>
      </c>
      <c r="O315" s="8">
        <f t="shared" si="28"/>
        <v>98.73</v>
      </c>
      <c r="P315" s="5">
        <f t="shared" si="25"/>
        <v>99.139430124579007</v>
      </c>
      <c r="Q315" s="5">
        <f t="shared" si="26"/>
        <v>100.67609129150999</v>
      </c>
      <c r="R315" s="10">
        <f>Q315*Index!$H$16</f>
        <v>137.7608187925384</v>
      </c>
      <c r="T315" s="7">
        <v>6.6203479170000001</v>
      </c>
      <c r="U315" s="5">
        <f t="shared" si="27"/>
        <v>6.7229633097135002</v>
      </c>
      <c r="V315" s="5">
        <f>U315*(Index!$G$16/Index!$G$7)</f>
        <v>7.6064159035721888</v>
      </c>
      <c r="X315" s="7">
        <v>145.37</v>
      </c>
      <c r="Y315" s="20">
        <f t="shared" si="29"/>
        <v>145.37</v>
      </c>
    </row>
    <row r="316" spans="1:25">
      <c r="A316" s="2" t="s">
        <v>523</v>
      </c>
      <c r="B316" s="2" t="s">
        <v>0</v>
      </c>
      <c r="C316" s="2">
        <v>30</v>
      </c>
      <c r="D316" s="2" t="s">
        <v>44</v>
      </c>
      <c r="E316" s="2" t="s">
        <v>41</v>
      </c>
      <c r="F316" s="2" t="s">
        <v>22</v>
      </c>
      <c r="G316" s="16">
        <v>31.534734929999999</v>
      </c>
      <c r="H316" s="16">
        <v>42.695657509999997</v>
      </c>
      <c r="I316" s="16">
        <f t="shared" si="24"/>
        <v>45.583118302969538</v>
      </c>
      <c r="J316" s="7">
        <v>1.6013025540000001</v>
      </c>
      <c r="K316" s="18">
        <v>0</v>
      </c>
      <c r="L316" s="15">
        <v>1.0388986330000001</v>
      </c>
      <c r="M316" s="15">
        <v>1</v>
      </c>
      <c r="N316" s="7">
        <v>123.4890154</v>
      </c>
      <c r="O316" s="8">
        <f t="shared" si="28"/>
        <v>123.49</v>
      </c>
      <c r="P316" s="5">
        <f t="shared" si="25"/>
        <v>123.99532036314</v>
      </c>
      <c r="Q316" s="5">
        <f t="shared" si="26"/>
        <v>125.91724782876868</v>
      </c>
      <c r="R316" s="10">
        <f>Q316*Index!$H$16</f>
        <v>172.29972815260635</v>
      </c>
      <c r="T316" s="7">
        <v>6.9598496819999998</v>
      </c>
      <c r="U316" s="5">
        <f t="shared" si="27"/>
        <v>7.0677273520710004</v>
      </c>
      <c r="V316" s="5">
        <f>U316*(Index!$G$16/Index!$G$7)</f>
        <v>7.9964847726048358</v>
      </c>
      <c r="X316" s="7">
        <v>180.3</v>
      </c>
      <c r="Y316" s="20">
        <f t="shared" si="29"/>
        <v>180.3</v>
      </c>
    </row>
    <row r="317" spans="1:25">
      <c r="A317" s="2" t="s">
        <v>524</v>
      </c>
      <c r="B317" s="2" t="s">
        <v>0</v>
      </c>
      <c r="C317" s="2">
        <v>30</v>
      </c>
      <c r="D317" s="2" t="s">
        <v>45</v>
      </c>
      <c r="E317" s="2" t="s">
        <v>41</v>
      </c>
      <c r="F317" s="2" t="s">
        <v>22</v>
      </c>
      <c r="G317" s="16">
        <v>31.534734929999999</v>
      </c>
      <c r="H317" s="16">
        <v>55.646936850000003</v>
      </c>
      <c r="I317" s="16">
        <f t="shared" si="24"/>
        <v>60.828197830885259</v>
      </c>
      <c r="J317" s="7">
        <v>1.6131401510000001</v>
      </c>
      <c r="K317" s="18">
        <v>0</v>
      </c>
      <c r="L317" s="15">
        <v>1.059430622</v>
      </c>
      <c r="M317" s="15">
        <v>1</v>
      </c>
      <c r="N317" s="7">
        <v>148.9943553</v>
      </c>
      <c r="O317" s="8">
        <f t="shared" si="28"/>
        <v>148.99</v>
      </c>
      <c r="P317" s="5">
        <f t="shared" si="25"/>
        <v>149.60523215672998</v>
      </c>
      <c r="Q317" s="5">
        <f t="shared" si="26"/>
        <v>151.92411325515931</v>
      </c>
      <c r="R317" s="10">
        <f>Q317*Index!$H$16</f>
        <v>207.88640051350544</v>
      </c>
      <c r="T317" s="7">
        <v>7.0267500739999997</v>
      </c>
      <c r="U317" s="5">
        <f t="shared" si="27"/>
        <v>7.1356647001470002</v>
      </c>
      <c r="V317" s="5">
        <f>U317*(Index!$G$16/Index!$G$7)</f>
        <v>8.0733496461800307</v>
      </c>
      <c r="X317" s="7">
        <v>215.96</v>
      </c>
      <c r="Y317" s="20">
        <f t="shared" si="29"/>
        <v>215.96</v>
      </c>
    </row>
    <row r="318" spans="1:25">
      <c r="A318" s="2" t="s">
        <v>525</v>
      </c>
      <c r="B318" s="2" t="s">
        <v>0</v>
      </c>
      <c r="C318" s="2">
        <v>30</v>
      </c>
      <c r="D318" s="2" t="s">
        <v>1434</v>
      </c>
      <c r="E318" s="2" t="s">
        <v>41</v>
      </c>
      <c r="F318" s="2" t="s">
        <v>22</v>
      </c>
      <c r="G318" s="16">
        <v>31.534734929999999</v>
      </c>
      <c r="H318" s="16">
        <v>68.665432229999993</v>
      </c>
      <c r="I318" s="16">
        <f t="shared" ref="I318:I380" si="30">(G318+H318)*L318*M318-G318</f>
        <v>73.867047956851039</v>
      </c>
      <c r="J318" s="7">
        <v>1.617978087</v>
      </c>
      <c r="K318" s="18">
        <v>0</v>
      </c>
      <c r="L318" s="15">
        <v>1.0519122460000001</v>
      </c>
      <c r="M318" s="15">
        <v>1</v>
      </c>
      <c r="N318" s="7">
        <v>170.5377751</v>
      </c>
      <c r="O318" s="8">
        <f t="shared" si="28"/>
        <v>170.54</v>
      </c>
      <c r="P318" s="5">
        <f t="shared" ref="P318:P380" si="31">N318*(1.0041)</f>
        <v>171.23697997791001</v>
      </c>
      <c r="Q318" s="5">
        <f t="shared" ref="Q318:Q380" si="32">P318*(1.0155)</f>
        <v>173.89115316756764</v>
      </c>
      <c r="R318" s="10">
        <f>Q318*Index!$H$16</f>
        <v>237.94514997388441</v>
      </c>
      <c r="T318" s="7">
        <v>7.6305676399999998</v>
      </c>
      <c r="U318" s="5">
        <f t="shared" ref="U318:U380" si="33">T318*(1.0155)</f>
        <v>7.7488414384200004</v>
      </c>
      <c r="V318" s="5">
        <f>U318*(Index!$G$16/Index!$G$7)</f>
        <v>8.7671028438155876</v>
      </c>
      <c r="X318" s="7">
        <v>246.71</v>
      </c>
      <c r="Y318" s="20">
        <f t="shared" si="29"/>
        <v>246.71</v>
      </c>
    </row>
    <row r="319" spans="1:25">
      <c r="A319" s="2" t="s">
        <v>526</v>
      </c>
      <c r="B319" s="2" t="s">
        <v>0</v>
      </c>
      <c r="C319" s="2">
        <v>30</v>
      </c>
      <c r="D319" s="2" t="s">
        <v>1435</v>
      </c>
      <c r="E319" s="2" t="s">
        <v>41</v>
      </c>
      <c r="F319" s="2" t="s">
        <v>197</v>
      </c>
      <c r="G319" s="16">
        <v>31.534734929999999</v>
      </c>
      <c r="H319" s="16">
        <v>99.744942190000003</v>
      </c>
      <c r="I319" s="16">
        <f t="shared" si="30"/>
        <v>112.46158205461343</v>
      </c>
      <c r="J319" s="7">
        <v>1.5585985149999999</v>
      </c>
      <c r="K319" s="18">
        <v>0</v>
      </c>
      <c r="L319" s="15">
        <v>1.096866782</v>
      </c>
      <c r="M319" s="15">
        <v>1</v>
      </c>
      <c r="N319" s="7">
        <v>224.43244580000001</v>
      </c>
      <c r="O319" s="8">
        <f t="shared" si="28"/>
        <v>224.43</v>
      </c>
      <c r="P319" s="5">
        <f t="shared" si="31"/>
        <v>225.35261882778002</v>
      </c>
      <c r="Q319" s="5">
        <f t="shared" si="32"/>
        <v>228.84558441961062</v>
      </c>
      <c r="R319" s="10">
        <f>Q319*Index!$H$16</f>
        <v>313.14242222036989</v>
      </c>
      <c r="T319" s="7">
        <v>11.55373711</v>
      </c>
      <c r="U319" s="5">
        <f t="shared" si="33"/>
        <v>11.732820035205002</v>
      </c>
      <c r="V319" s="5">
        <f>U319*(Index!$G$16/Index!$G$7)</f>
        <v>13.274608948198605</v>
      </c>
      <c r="X319" s="7">
        <v>326.42</v>
      </c>
      <c r="Y319" s="20">
        <f t="shared" si="29"/>
        <v>326.42</v>
      </c>
    </row>
    <row r="320" spans="1:25">
      <c r="A320" s="2" t="s">
        <v>527</v>
      </c>
      <c r="B320" s="2" t="s">
        <v>0</v>
      </c>
      <c r="C320" s="2">
        <v>30</v>
      </c>
      <c r="D320" s="2" t="s">
        <v>1429</v>
      </c>
      <c r="E320" s="2" t="s">
        <v>41</v>
      </c>
      <c r="F320" s="2" t="s">
        <v>197</v>
      </c>
      <c r="G320" s="16">
        <v>31.534734929999999</v>
      </c>
      <c r="H320" s="16">
        <v>74.29012195</v>
      </c>
      <c r="I320" s="16">
        <f t="shared" si="30"/>
        <v>72.126389464232176</v>
      </c>
      <c r="J320" s="7">
        <v>1.613319277</v>
      </c>
      <c r="K320" s="18">
        <v>0</v>
      </c>
      <c r="L320" s="15">
        <v>0.97955364599999994</v>
      </c>
      <c r="M320" s="15">
        <v>1</v>
      </c>
      <c r="N320" s="7">
        <v>167.2384903</v>
      </c>
      <c r="O320" s="8">
        <f t="shared" si="28"/>
        <v>167.24</v>
      </c>
      <c r="P320" s="5">
        <f t="shared" si="31"/>
        <v>167.92416811023</v>
      </c>
      <c r="Q320" s="5">
        <f t="shared" si="32"/>
        <v>170.52699271593858</v>
      </c>
      <c r="R320" s="10">
        <f>Q320*Index!$H$16</f>
        <v>233.34177798734228</v>
      </c>
      <c r="T320" s="7">
        <v>8.99579342</v>
      </c>
      <c r="U320" s="5">
        <f t="shared" si="33"/>
        <v>9.1352282180100008</v>
      </c>
      <c r="V320" s="5">
        <f>U320*(Index!$G$16/Index!$G$7)</f>
        <v>10.335672232486699</v>
      </c>
      <c r="X320" s="7">
        <v>239.49</v>
      </c>
      <c r="Y320" s="20">
        <f t="shared" si="29"/>
        <v>239.49</v>
      </c>
    </row>
    <row r="321" spans="1:25">
      <c r="A321" s="2" t="s">
        <v>528</v>
      </c>
      <c r="B321" s="2" t="s">
        <v>0</v>
      </c>
      <c r="C321" s="2">
        <v>30</v>
      </c>
      <c r="D321" s="2" t="s">
        <v>203</v>
      </c>
      <c r="E321" s="2" t="s">
        <v>41</v>
      </c>
      <c r="F321" s="2" t="s">
        <v>22</v>
      </c>
      <c r="G321" s="16">
        <v>31.534734929999999</v>
      </c>
      <c r="H321" s="16">
        <v>53.580459820000002</v>
      </c>
      <c r="I321" s="16">
        <f t="shared" si="30"/>
        <v>56.593717562556506</v>
      </c>
      <c r="J321" s="7">
        <v>1.893073644</v>
      </c>
      <c r="K321" s="18">
        <v>1</v>
      </c>
      <c r="L321" s="15">
        <v>1.035402113</v>
      </c>
      <c r="M321" s="15">
        <v>1</v>
      </c>
      <c r="N321" s="7">
        <v>166.83365069999999</v>
      </c>
      <c r="O321" s="8">
        <f t="shared" si="28"/>
        <v>166.83</v>
      </c>
      <c r="P321" s="5">
        <f t="shared" si="31"/>
        <v>167.51766866787</v>
      </c>
      <c r="Q321" s="5">
        <f t="shared" si="32"/>
        <v>170.11419253222201</v>
      </c>
      <c r="R321" s="10">
        <f>Q321*Index!$H$16</f>
        <v>232.77692002973799</v>
      </c>
      <c r="T321" s="7">
        <v>7.7935677940000003</v>
      </c>
      <c r="U321" s="5">
        <f t="shared" si="33"/>
        <v>7.914368094807001</v>
      </c>
      <c r="V321" s="5">
        <f>U321*(Index!$G$16/Index!$G$7)</f>
        <v>8.9543810623041651</v>
      </c>
      <c r="X321" s="7">
        <v>241.73</v>
      </c>
      <c r="Y321" s="20">
        <f t="shared" si="29"/>
        <v>241.73</v>
      </c>
    </row>
    <row r="322" spans="1:25">
      <c r="A322" s="2" t="s">
        <v>529</v>
      </c>
      <c r="B322" s="2" t="s">
        <v>33</v>
      </c>
      <c r="C322" s="2">
        <v>30</v>
      </c>
      <c r="D322" s="2" t="s">
        <v>42</v>
      </c>
      <c r="E322" s="2" t="s">
        <v>34</v>
      </c>
      <c r="F322" s="2" t="s">
        <v>22</v>
      </c>
      <c r="G322" s="16">
        <v>31.534734929999999</v>
      </c>
      <c r="H322" s="16">
        <v>15.00189499</v>
      </c>
      <c r="I322" s="16">
        <f t="shared" si="30"/>
        <v>15.011331608754368</v>
      </c>
      <c r="J322" s="7">
        <v>1.261081374</v>
      </c>
      <c r="K322" s="18">
        <v>1</v>
      </c>
      <c r="L322" s="15">
        <v>1.0005027049999999</v>
      </c>
      <c r="M322" s="15">
        <v>0.99970022400000003</v>
      </c>
      <c r="N322" s="7">
        <v>58.698377558619342</v>
      </c>
      <c r="O322" s="8">
        <f t="shared" ref="O322:O385" si="34">ROUND(J322*SUM(G322:H322)*L322*$M322,2)</f>
        <v>58.7</v>
      </c>
      <c r="P322" s="5">
        <f t="shared" si="31"/>
        <v>58.939040906609684</v>
      </c>
      <c r="Q322" s="5">
        <f t="shared" si="32"/>
        <v>59.852596040662135</v>
      </c>
      <c r="R322" s="10">
        <f>Q322*Index!$H$16</f>
        <v>81.899709570031618</v>
      </c>
      <c r="T322" s="7">
        <v>4.9494966927563171</v>
      </c>
      <c r="U322" s="5">
        <f t="shared" si="33"/>
        <v>5.0262138914940406</v>
      </c>
      <c r="V322" s="5">
        <f>U322*(Index!$G$16/Index!$G$7)</f>
        <v>5.6866996765813038</v>
      </c>
      <c r="X322" s="7">
        <v>87.59</v>
      </c>
      <c r="Y322" s="20">
        <f t="shared" ref="Y322:Y385" si="35">ROUND((R322+V322) * IF(D322 = "Forensische en beveiligde zorg - niet klinische of ambulante zorg", 0.982799429, 1),2)</f>
        <v>87.59</v>
      </c>
    </row>
    <row r="323" spans="1:25">
      <c r="A323" s="2" t="s">
        <v>530</v>
      </c>
      <c r="B323" s="2" t="s">
        <v>33</v>
      </c>
      <c r="C323" s="2">
        <v>30</v>
      </c>
      <c r="D323" s="2" t="s">
        <v>43</v>
      </c>
      <c r="E323" s="2" t="s">
        <v>34</v>
      </c>
      <c r="F323" s="2" t="s">
        <v>22</v>
      </c>
      <c r="G323" s="16">
        <v>31.534734929999999</v>
      </c>
      <c r="H323" s="16">
        <v>23.823127589999999</v>
      </c>
      <c r="I323" s="16">
        <f t="shared" si="30"/>
        <v>24.405059656801733</v>
      </c>
      <c r="J323" s="7">
        <v>1.543853911</v>
      </c>
      <c r="K323" s="18">
        <v>0</v>
      </c>
      <c r="L323" s="15">
        <v>1.020924349</v>
      </c>
      <c r="M323" s="15">
        <v>0.98980123799999997</v>
      </c>
      <c r="N323" s="7">
        <v>86.362870694466906</v>
      </c>
      <c r="O323" s="8">
        <f t="shared" si="34"/>
        <v>86.36</v>
      </c>
      <c r="P323" s="5">
        <f t="shared" si="31"/>
        <v>86.716958464314217</v>
      </c>
      <c r="Q323" s="5">
        <f t="shared" si="32"/>
        <v>88.06107132051109</v>
      </c>
      <c r="R323" s="10">
        <f>Q323*Index!$H$16</f>
        <v>120.49896984712164</v>
      </c>
      <c r="T323" s="7">
        <v>5.3172565065289534</v>
      </c>
      <c r="U323" s="5">
        <f t="shared" si="33"/>
        <v>5.3996739823801523</v>
      </c>
      <c r="V323" s="5">
        <f>U323*(Index!$G$16/Index!$G$7)</f>
        <v>6.1092354905967294</v>
      </c>
      <c r="X323" s="7">
        <v>126.61</v>
      </c>
      <c r="Y323" s="20">
        <f t="shared" si="35"/>
        <v>126.61</v>
      </c>
    </row>
    <row r="324" spans="1:25">
      <c r="A324" s="2" t="s">
        <v>531</v>
      </c>
      <c r="B324" s="2" t="s">
        <v>33</v>
      </c>
      <c r="C324" s="2">
        <v>30</v>
      </c>
      <c r="D324" s="2" t="s">
        <v>44</v>
      </c>
      <c r="E324" s="2" t="s">
        <v>34</v>
      </c>
      <c r="F324" s="2" t="s">
        <v>22</v>
      </c>
      <c r="G324" s="16">
        <v>31.534734929999999</v>
      </c>
      <c r="H324" s="16">
        <v>31.853350339999999</v>
      </c>
      <c r="I324" s="16">
        <f t="shared" si="30"/>
        <v>30.454202054564043</v>
      </c>
      <c r="J324" s="7">
        <v>1.643129633</v>
      </c>
      <c r="K324" s="18">
        <v>0</v>
      </c>
      <c r="L324" s="15">
        <v>1.0388986330000001</v>
      </c>
      <c r="M324" s="15">
        <v>0.94131153499999998</v>
      </c>
      <c r="N324" s="7">
        <v>101.85585934091772</v>
      </c>
      <c r="O324" s="8">
        <f t="shared" si="34"/>
        <v>101.86</v>
      </c>
      <c r="P324" s="5">
        <f t="shared" si="31"/>
        <v>102.27346836421547</v>
      </c>
      <c r="Q324" s="5">
        <f t="shared" si="32"/>
        <v>103.85870712386082</v>
      </c>
      <c r="R324" s="10">
        <f>Q324*Index!$H$16</f>
        <v>142.11577295635504</v>
      </c>
      <c r="T324" s="7">
        <v>5.7208726562188943</v>
      </c>
      <c r="U324" s="5">
        <f t="shared" si="33"/>
        <v>5.8095461823902879</v>
      </c>
      <c r="V324" s="5">
        <f>U324*(Index!$G$16/Index!$G$7)</f>
        <v>6.5729682639237454</v>
      </c>
      <c r="X324" s="7">
        <v>148.69</v>
      </c>
      <c r="Y324" s="20">
        <f t="shared" si="35"/>
        <v>148.69</v>
      </c>
    </row>
    <row r="325" spans="1:25">
      <c r="A325" s="2" t="s">
        <v>532</v>
      </c>
      <c r="B325" s="2" t="s">
        <v>33</v>
      </c>
      <c r="C325" s="2">
        <v>30</v>
      </c>
      <c r="D325" s="2" t="s">
        <v>45</v>
      </c>
      <c r="E325" s="2" t="s">
        <v>34</v>
      </c>
      <c r="F325" s="2" t="s">
        <v>22</v>
      </c>
      <c r="G325" s="16">
        <v>31.534734929999999</v>
      </c>
      <c r="H325" s="16">
        <v>41.588114040000001</v>
      </c>
      <c r="I325" s="16">
        <f t="shared" si="30"/>
        <v>44.928563535096785</v>
      </c>
      <c r="J325" s="7">
        <v>1.7261119840000001</v>
      </c>
      <c r="K325" s="18">
        <v>0</v>
      </c>
      <c r="L325" s="15">
        <v>1.059430622</v>
      </c>
      <c r="M325" s="15">
        <v>0.98702329600000005</v>
      </c>
      <c r="N325" s="7">
        <v>131.98421583159109</v>
      </c>
      <c r="O325" s="8">
        <f t="shared" si="34"/>
        <v>131.97999999999999</v>
      </c>
      <c r="P325" s="5">
        <f t="shared" si="31"/>
        <v>132.52535111650062</v>
      </c>
      <c r="Q325" s="5">
        <f t="shared" si="32"/>
        <v>134.57949405880638</v>
      </c>
      <c r="R325" s="10">
        <f>Q325*Index!$H$16</f>
        <v>184.15277208711203</v>
      </c>
      <c r="T325" s="7">
        <v>5.9325620639207557</v>
      </c>
      <c r="U325" s="5">
        <f t="shared" si="33"/>
        <v>6.0245167759115281</v>
      </c>
      <c r="V325" s="5">
        <f>U325*(Index!$G$16/Index!$G$7)</f>
        <v>6.8161877589636486</v>
      </c>
      <c r="X325" s="7">
        <v>190.97</v>
      </c>
      <c r="Y325" s="20">
        <f t="shared" si="35"/>
        <v>190.97</v>
      </c>
    </row>
    <row r="326" spans="1:25">
      <c r="A326" s="2" t="s">
        <v>533</v>
      </c>
      <c r="B326" s="2" t="s">
        <v>33</v>
      </c>
      <c r="C326" s="2">
        <v>30</v>
      </c>
      <c r="D326" s="2" t="s">
        <v>1434</v>
      </c>
      <c r="E326" s="2" t="s">
        <v>34</v>
      </c>
      <c r="F326" s="2" t="s">
        <v>22</v>
      </c>
      <c r="G326" s="16">
        <v>31.534734929999999</v>
      </c>
      <c r="H326" s="16">
        <v>51.45556405</v>
      </c>
      <c r="I326" s="16">
        <f t="shared" si="30"/>
        <v>41.081544578050952</v>
      </c>
      <c r="J326" s="7">
        <v>1.7294778980000001</v>
      </c>
      <c r="K326" s="18">
        <v>0</v>
      </c>
      <c r="L326" s="15">
        <v>1.0519122460000001</v>
      </c>
      <c r="M326" s="15">
        <v>0.83181577799999995</v>
      </c>
      <c r="N326" s="7">
        <v>125.58825046085923</v>
      </c>
      <c r="O326" s="8">
        <f t="shared" si="34"/>
        <v>125.59</v>
      </c>
      <c r="P326" s="5">
        <f t="shared" si="31"/>
        <v>126.10316228774875</v>
      </c>
      <c r="Q326" s="5">
        <f t="shared" si="32"/>
        <v>128.05776130320885</v>
      </c>
      <c r="R326" s="10">
        <f>Q326*Index!$H$16</f>
        <v>175.22871442027451</v>
      </c>
      <c r="T326" s="7">
        <v>5.9093204972649716</v>
      </c>
      <c r="U326" s="5">
        <f t="shared" si="33"/>
        <v>6.000914964972579</v>
      </c>
      <c r="V326" s="5">
        <f>U326*(Index!$G$16/Index!$G$7)</f>
        <v>6.78948447622823</v>
      </c>
      <c r="X326" s="7">
        <v>182.02</v>
      </c>
      <c r="Y326" s="20">
        <f t="shared" si="35"/>
        <v>182.02</v>
      </c>
    </row>
    <row r="327" spans="1:25">
      <c r="A327" s="2" t="s">
        <v>534</v>
      </c>
      <c r="B327" s="2" t="s">
        <v>33</v>
      </c>
      <c r="C327" s="2">
        <v>30</v>
      </c>
      <c r="D327" s="2" t="s">
        <v>1435</v>
      </c>
      <c r="E327" s="2" t="s">
        <v>34</v>
      </c>
      <c r="F327" s="2" t="s">
        <v>197</v>
      </c>
      <c r="G327" s="16">
        <v>31.534734929999999</v>
      </c>
      <c r="H327" s="16">
        <v>74.097550650000002</v>
      </c>
      <c r="I327" s="16">
        <f t="shared" si="30"/>
        <v>79.119021294884149</v>
      </c>
      <c r="J327" s="7">
        <v>1.73496104</v>
      </c>
      <c r="K327" s="18">
        <v>0</v>
      </c>
      <c r="L327" s="15">
        <v>1.096866782</v>
      </c>
      <c r="M327" s="15">
        <v>0.95502688999999996</v>
      </c>
      <c r="N327" s="7">
        <v>191.9799560094867</v>
      </c>
      <c r="O327" s="8">
        <f t="shared" si="34"/>
        <v>191.98</v>
      </c>
      <c r="P327" s="5">
        <f t="shared" si="31"/>
        <v>192.76707382912559</v>
      </c>
      <c r="Q327" s="5">
        <f t="shared" si="32"/>
        <v>195.75496347347706</v>
      </c>
      <c r="R327" s="10">
        <f>Q327*Index!$H$16</f>
        <v>267.86264449545433</v>
      </c>
      <c r="T327" s="7">
        <v>8.8999802644141752</v>
      </c>
      <c r="U327" s="5">
        <f t="shared" si="33"/>
        <v>9.0379299585125956</v>
      </c>
      <c r="V327" s="5">
        <f>U327*(Index!$G$16/Index!$G$7)</f>
        <v>10.225588182591371</v>
      </c>
      <c r="X327" s="7">
        <v>278.08999999999997</v>
      </c>
      <c r="Y327" s="20">
        <f t="shared" si="35"/>
        <v>278.08999999999997</v>
      </c>
    </row>
    <row r="328" spans="1:25">
      <c r="A328" s="2" t="s">
        <v>535</v>
      </c>
      <c r="B328" s="2" t="s">
        <v>33</v>
      </c>
      <c r="C328" s="2">
        <v>30</v>
      </c>
      <c r="D328" s="2" t="s">
        <v>1429</v>
      </c>
      <c r="E328" s="2" t="s">
        <v>34</v>
      </c>
      <c r="F328" s="2" t="s">
        <v>197</v>
      </c>
      <c r="G328" s="16">
        <v>31.534734929999999</v>
      </c>
      <c r="H328" s="16">
        <v>55.181523069999997</v>
      </c>
      <c r="I328" s="16">
        <f t="shared" si="30"/>
        <v>39.615801944676292</v>
      </c>
      <c r="J328" s="7">
        <v>1.7596624830000001</v>
      </c>
      <c r="K328" s="18">
        <v>0</v>
      </c>
      <c r="L328" s="15">
        <v>0.97955364599999994</v>
      </c>
      <c r="M328" s="15">
        <v>0.83762460699999997</v>
      </c>
      <c r="N328" s="7">
        <v>125.20093047264865</v>
      </c>
      <c r="O328" s="8">
        <f t="shared" si="34"/>
        <v>125.2</v>
      </c>
      <c r="P328" s="5">
        <f t="shared" si="31"/>
        <v>125.71425428758651</v>
      </c>
      <c r="Q328" s="5">
        <f t="shared" si="32"/>
        <v>127.66282522904412</v>
      </c>
      <c r="R328" s="10">
        <f>Q328*Index!$H$16</f>
        <v>174.68830093928122</v>
      </c>
      <c r="T328" s="7">
        <v>6.2595300015809014</v>
      </c>
      <c r="U328" s="5">
        <f t="shared" si="33"/>
        <v>6.3565527166054059</v>
      </c>
      <c r="V328" s="5">
        <f>U328*(Index!$G$16/Index!$G$7)</f>
        <v>7.1918559492395664</v>
      </c>
      <c r="X328" s="7">
        <v>178.75</v>
      </c>
      <c r="Y328" s="20">
        <f t="shared" si="35"/>
        <v>178.75</v>
      </c>
    </row>
    <row r="329" spans="1:25">
      <c r="A329" s="2" t="s">
        <v>536</v>
      </c>
      <c r="B329" s="2" t="s">
        <v>33</v>
      </c>
      <c r="C329" s="2">
        <v>30</v>
      </c>
      <c r="D329" s="2" t="s">
        <v>203</v>
      </c>
      <c r="E329" s="2" t="s">
        <v>34</v>
      </c>
      <c r="F329" s="2" t="s">
        <v>22</v>
      </c>
      <c r="G329" s="16">
        <v>31.534734929999999</v>
      </c>
      <c r="H329" s="16">
        <v>39.6529375</v>
      </c>
      <c r="I329" s="16">
        <f t="shared" si="30"/>
        <v>26.701260102374121</v>
      </c>
      <c r="J329" s="7">
        <v>1.892692501</v>
      </c>
      <c r="K329" s="18">
        <v>1</v>
      </c>
      <c r="L329" s="15">
        <v>1.035402113</v>
      </c>
      <c r="M329" s="15">
        <v>0.79009199200000002</v>
      </c>
      <c r="N329" s="7">
        <v>110.2228310059414</v>
      </c>
      <c r="O329" s="8">
        <f t="shared" si="34"/>
        <v>110.22</v>
      </c>
      <c r="P329" s="5">
        <f t="shared" si="31"/>
        <v>110.67474461306576</v>
      </c>
      <c r="Q329" s="5">
        <f t="shared" si="32"/>
        <v>112.39020315456828</v>
      </c>
      <c r="R329" s="10">
        <f>Q329*Index!$H$16</f>
        <v>153.78990396043253</v>
      </c>
      <c r="T329" s="7">
        <v>5.2333955734842679</v>
      </c>
      <c r="U329" s="5">
        <f t="shared" si="33"/>
        <v>5.3145132048732746</v>
      </c>
      <c r="V329" s="5">
        <f>U329*(Index!$G$16/Index!$G$7)</f>
        <v>6.0128838875092967</v>
      </c>
      <c r="X329" s="7">
        <v>159.80000000000001</v>
      </c>
      <c r="Y329" s="20">
        <f t="shared" si="35"/>
        <v>159.80000000000001</v>
      </c>
    </row>
    <row r="330" spans="1:25">
      <c r="A330" s="2" t="s">
        <v>537</v>
      </c>
      <c r="B330" s="2" t="s">
        <v>33</v>
      </c>
      <c r="C330" s="2">
        <v>30</v>
      </c>
      <c r="D330" s="2" t="s">
        <v>42</v>
      </c>
      <c r="E330" s="2" t="s">
        <v>35</v>
      </c>
      <c r="F330" s="2" t="s">
        <v>22</v>
      </c>
      <c r="G330" s="16">
        <v>31.534734929999999</v>
      </c>
      <c r="H330" s="16">
        <v>14.567581799999999</v>
      </c>
      <c r="I330" s="16">
        <f t="shared" si="30"/>
        <v>14.566726929246592</v>
      </c>
      <c r="J330" s="7">
        <v>2.483560797</v>
      </c>
      <c r="K330" s="18">
        <v>0</v>
      </c>
      <c r="L330" s="15">
        <v>1.0005027049999999</v>
      </c>
      <c r="M330" s="15">
        <v>0.99947901400000005</v>
      </c>
      <c r="N330" s="7">
        <v>114.49578340640731</v>
      </c>
      <c r="O330" s="8">
        <f t="shared" si="34"/>
        <v>114.5</v>
      </c>
      <c r="P330" s="5">
        <f t="shared" si="31"/>
        <v>114.96521611837358</v>
      </c>
      <c r="Q330" s="5">
        <f t="shared" si="32"/>
        <v>116.74717696820838</v>
      </c>
      <c r="R330" s="10">
        <f>Q330*Index!$H$16</f>
        <v>159.75179890812925</v>
      </c>
      <c r="T330" s="7">
        <v>5.5947118830907456</v>
      </c>
      <c r="U330" s="5">
        <f t="shared" si="33"/>
        <v>5.6814299172786527</v>
      </c>
      <c r="V330" s="5">
        <f>U330*(Index!$G$16/Index!$G$7)</f>
        <v>6.4280164693715687</v>
      </c>
      <c r="X330" s="7">
        <v>166.18</v>
      </c>
      <c r="Y330" s="20">
        <f t="shared" si="35"/>
        <v>166.18</v>
      </c>
    </row>
    <row r="331" spans="1:25">
      <c r="A331" s="2" t="s">
        <v>538</v>
      </c>
      <c r="B331" s="2" t="s">
        <v>33</v>
      </c>
      <c r="C331" s="2">
        <v>30</v>
      </c>
      <c r="D331" s="2" t="s">
        <v>43</v>
      </c>
      <c r="E331" s="2" t="s">
        <v>35</v>
      </c>
      <c r="F331" s="2" t="s">
        <v>22</v>
      </c>
      <c r="G331" s="16">
        <v>31.534734929999999</v>
      </c>
      <c r="H331" s="16">
        <v>23.22081133</v>
      </c>
      <c r="I331" s="16">
        <f t="shared" si="30"/>
        <v>24.324260097973777</v>
      </c>
      <c r="J331" s="7">
        <v>2.8455207680000001</v>
      </c>
      <c r="K331" s="18">
        <v>0</v>
      </c>
      <c r="L331" s="15">
        <v>1.020924349</v>
      </c>
      <c r="M331" s="15">
        <v>0.99924374900000001</v>
      </c>
      <c r="N331" s="7">
        <v>158.94793049501928</v>
      </c>
      <c r="O331" s="8">
        <f t="shared" si="34"/>
        <v>158.94999999999999</v>
      </c>
      <c r="P331" s="5">
        <f t="shared" si="31"/>
        <v>159.59961701004886</v>
      </c>
      <c r="Q331" s="5">
        <f t="shared" si="32"/>
        <v>162.07341107370462</v>
      </c>
      <c r="R331" s="10">
        <f>Q331*Index!$H$16</f>
        <v>221.77426167016949</v>
      </c>
      <c r="T331" s="7">
        <v>6.1912963123938303</v>
      </c>
      <c r="U331" s="5">
        <f t="shared" si="33"/>
        <v>6.2872614052359355</v>
      </c>
      <c r="V331" s="5">
        <f>U331*(Index!$G$16/Index!$G$7)</f>
        <v>7.1134591904741855</v>
      </c>
      <c r="X331" s="7">
        <v>228.89</v>
      </c>
      <c r="Y331" s="20">
        <f t="shared" si="35"/>
        <v>228.89</v>
      </c>
    </row>
    <row r="332" spans="1:25">
      <c r="A332" s="2" t="s">
        <v>539</v>
      </c>
      <c r="B332" s="2" t="s">
        <v>33</v>
      </c>
      <c r="C332" s="2">
        <v>30</v>
      </c>
      <c r="D332" s="2" t="s">
        <v>44</v>
      </c>
      <c r="E332" s="2" t="s">
        <v>35</v>
      </c>
      <c r="F332" s="2" t="s">
        <v>22</v>
      </c>
      <c r="G332" s="16">
        <v>31.534734929999999</v>
      </c>
      <c r="H332" s="16">
        <v>31.44466212</v>
      </c>
      <c r="I332" s="16">
        <f t="shared" si="30"/>
        <v>33.497206209055591</v>
      </c>
      <c r="J332" s="7">
        <v>2.8938253390000002</v>
      </c>
      <c r="K332" s="18">
        <v>0</v>
      </c>
      <c r="L332" s="15">
        <v>1.0388986330000001</v>
      </c>
      <c r="M332" s="15">
        <v>0.993928272</v>
      </c>
      <c r="N332" s="7">
        <v>188.19107924294761</v>
      </c>
      <c r="O332" s="8">
        <f t="shared" si="34"/>
        <v>188.19</v>
      </c>
      <c r="P332" s="5">
        <f t="shared" si="31"/>
        <v>188.96266266784369</v>
      </c>
      <c r="Q332" s="5">
        <f t="shared" si="32"/>
        <v>191.89158393919527</v>
      </c>
      <c r="R332" s="10">
        <f>Q332*Index!$H$16</f>
        <v>262.57616265928596</v>
      </c>
      <c r="T332" s="7">
        <v>7.593267422032735</v>
      </c>
      <c r="U332" s="5">
        <f t="shared" si="33"/>
        <v>7.7109630670742426</v>
      </c>
      <c r="V332" s="5">
        <f>U332*(Index!$G$16/Index!$G$7)</f>
        <v>8.7242469433840775</v>
      </c>
      <c r="X332" s="7">
        <v>271.3</v>
      </c>
      <c r="Y332" s="20">
        <f t="shared" si="35"/>
        <v>271.3</v>
      </c>
    </row>
    <row r="333" spans="1:25">
      <c r="A333" s="2" t="s">
        <v>540</v>
      </c>
      <c r="B333" s="2" t="s">
        <v>33</v>
      </c>
      <c r="C333" s="2">
        <v>30</v>
      </c>
      <c r="D333" s="2" t="s">
        <v>45</v>
      </c>
      <c r="E333" s="2" t="s">
        <v>35</v>
      </c>
      <c r="F333" s="2" t="s">
        <v>22</v>
      </c>
      <c r="G333" s="16">
        <v>31.534734929999999</v>
      </c>
      <c r="H333" s="16">
        <v>41.348200579999997</v>
      </c>
      <c r="I333" s="16">
        <f t="shared" si="30"/>
        <v>45.595995796551279</v>
      </c>
      <c r="J333" s="7">
        <v>2.8295098699999999</v>
      </c>
      <c r="K333" s="18">
        <v>0</v>
      </c>
      <c r="L333" s="15">
        <v>1.059430622</v>
      </c>
      <c r="M333" s="15">
        <v>0.99891622599999996</v>
      </c>
      <c r="N333" s="7">
        <v>218.24216389910291</v>
      </c>
      <c r="O333" s="8">
        <f t="shared" si="34"/>
        <v>218.24</v>
      </c>
      <c r="P333" s="5">
        <f t="shared" si="31"/>
        <v>219.13695677108922</v>
      </c>
      <c r="Q333" s="5">
        <f t="shared" si="32"/>
        <v>222.53357960104111</v>
      </c>
      <c r="R333" s="10">
        <f>Q333*Index!$H$16</f>
        <v>304.50534721205645</v>
      </c>
      <c r="T333" s="7">
        <v>6.590612086468461</v>
      </c>
      <c r="U333" s="5">
        <f t="shared" si="33"/>
        <v>6.692766573808723</v>
      </c>
      <c r="V333" s="5">
        <f>U333*(Index!$G$16/Index!$G$7)</f>
        <v>7.5722510685670343</v>
      </c>
      <c r="X333" s="7">
        <v>312.08</v>
      </c>
      <c r="Y333" s="20">
        <f t="shared" si="35"/>
        <v>312.08</v>
      </c>
    </row>
    <row r="334" spans="1:25">
      <c r="A334" s="2" t="s">
        <v>541</v>
      </c>
      <c r="B334" s="2" t="s">
        <v>33</v>
      </c>
      <c r="C334" s="2">
        <v>30</v>
      </c>
      <c r="D334" s="2" t="s">
        <v>1434</v>
      </c>
      <c r="E334" s="2" t="s">
        <v>35</v>
      </c>
      <c r="F334" s="2" t="s">
        <v>22</v>
      </c>
      <c r="G334" s="16">
        <v>31.534734929999999</v>
      </c>
      <c r="H334" s="16">
        <v>51.730411109999999</v>
      </c>
      <c r="I334" s="16">
        <f t="shared" si="30"/>
        <v>55.224544661933933</v>
      </c>
      <c r="J334" s="7">
        <v>2.8900842249999998</v>
      </c>
      <c r="K334" s="18">
        <v>0</v>
      </c>
      <c r="L334" s="15">
        <v>1.0519122460000001</v>
      </c>
      <c r="M334" s="15">
        <v>0.99054264599999997</v>
      </c>
      <c r="N334" s="7">
        <v>250.74162534583652</v>
      </c>
      <c r="O334" s="8">
        <f t="shared" si="34"/>
        <v>250.74</v>
      </c>
      <c r="P334" s="5">
        <f t="shared" si="31"/>
        <v>251.76966600975445</v>
      </c>
      <c r="Q334" s="5">
        <f t="shared" si="32"/>
        <v>255.67209583290565</v>
      </c>
      <c r="R334" s="10">
        <f>Q334*Index!$H$16</f>
        <v>349.85066277911471</v>
      </c>
      <c r="T334" s="7">
        <v>6.9559618701203734</v>
      </c>
      <c r="U334" s="5">
        <f t="shared" si="33"/>
        <v>7.0637792791072398</v>
      </c>
      <c r="V334" s="5">
        <f>U334*(Index!$G$16/Index!$G$7)</f>
        <v>7.9920178904285457</v>
      </c>
      <c r="X334" s="7">
        <v>357.84</v>
      </c>
      <c r="Y334" s="20">
        <f t="shared" si="35"/>
        <v>357.84</v>
      </c>
    </row>
    <row r="335" spans="1:25">
      <c r="A335" s="2" t="s">
        <v>542</v>
      </c>
      <c r="B335" s="2" t="s">
        <v>33</v>
      </c>
      <c r="C335" s="2">
        <v>30</v>
      </c>
      <c r="D335" s="2" t="s">
        <v>1435</v>
      </c>
      <c r="E335" s="2" t="s">
        <v>35</v>
      </c>
      <c r="F335" s="2" t="s">
        <v>197</v>
      </c>
      <c r="G335" s="16">
        <v>31.534734929999999</v>
      </c>
      <c r="H335" s="16">
        <v>71.896251910000004</v>
      </c>
      <c r="I335" s="16">
        <f t="shared" si="30"/>
        <v>81.527646274434986</v>
      </c>
      <c r="J335" s="7">
        <v>3.2655199760000002</v>
      </c>
      <c r="K335" s="18">
        <v>0</v>
      </c>
      <c r="L335" s="15">
        <v>1.096866782</v>
      </c>
      <c r="M335" s="15">
        <v>0.99658323100000001</v>
      </c>
      <c r="N335" s="7">
        <v>369.20746436106703</v>
      </c>
      <c r="O335" s="8">
        <f t="shared" si="34"/>
        <v>369.21</v>
      </c>
      <c r="P335" s="5">
        <f t="shared" si="31"/>
        <v>370.72121496494742</v>
      </c>
      <c r="Q335" s="5">
        <f t="shared" si="32"/>
        <v>376.4673937969041</v>
      </c>
      <c r="R335" s="10">
        <f>Q335*Index!$H$16</f>
        <v>515.14173576709027</v>
      </c>
      <c r="T335" s="7">
        <v>9.5734924676115138</v>
      </c>
      <c r="U335" s="5">
        <f t="shared" si="33"/>
        <v>9.7218816008594935</v>
      </c>
      <c r="V335" s="5">
        <f>U335*(Index!$G$16/Index!$G$7)</f>
        <v>10.999416687962682</v>
      </c>
      <c r="X335" s="7">
        <v>526.14</v>
      </c>
      <c r="Y335" s="20">
        <f t="shared" si="35"/>
        <v>526.14</v>
      </c>
    </row>
    <row r="336" spans="1:25">
      <c r="A336" s="2" t="s">
        <v>543</v>
      </c>
      <c r="B336" s="2" t="s">
        <v>33</v>
      </c>
      <c r="C336" s="2">
        <v>30</v>
      </c>
      <c r="D336" s="2" t="s">
        <v>1429</v>
      </c>
      <c r="E336" s="2" t="s">
        <v>35</v>
      </c>
      <c r="F336" s="2" t="s">
        <v>197</v>
      </c>
      <c r="G336" s="16">
        <v>31.534734929999999</v>
      </c>
      <c r="H336" s="16">
        <v>53.517445119999998</v>
      </c>
      <c r="I336" s="16">
        <f t="shared" si="30"/>
        <v>48.848233194264935</v>
      </c>
      <c r="J336" s="7">
        <v>3.3971029829999999</v>
      </c>
      <c r="K336" s="18">
        <v>0</v>
      </c>
      <c r="L336" s="15">
        <v>0.97955364599999994</v>
      </c>
      <c r="M336" s="15">
        <v>0.96482903200000003</v>
      </c>
      <c r="N336" s="7">
        <v>273.06922093890785</v>
      </c>
      <c r="O336" s="8">
        <f t="shared" si="34"/>
        <v>273.07</v>
      </c>
      <c r="P336" s="5">
        <f t="shared" si="31"/>
        <v>274.18880474475736</v>
      </c>
      <c r="Q336" s="5">
        <f t="shared" si="32"/>
        <v>278.43873121830114</v>
      </c>
      <c r="R336" s="10">
        <f>Q336*Index!$H$16</f>
        <v>381.00354417934591</v>
      </c>
      <c r="T336" s="7">
        <v>7.88476066460011</v>
      </c>
      <c r="U336" s="5">
        <f t="shared" si="33"/>
        <v>8.0069744549014121</v>
      </c>
      <c r="V336" s="5">
        <f>U336*(Index!$G$16/Index!$G$7)</f>
        <v>9.0591566586808892</v>
      </c>
      <c r="X336" s="7">
        <v>383.35</v>
      </c>
      <c r="Y336" s="20">
        <f t="shared" si="35"/>
        <v>383.35</v>
      </c>
    </row>
    <row r="337" spans="1:25">
      <c r="A337" s="2" t="s">
        <v>544</v>
      </c>
      <c r="B337" s="2" t="s">
        <v>33</v>
      </c>
      <c r="C337" s="2">
        <v>30</v>
      </c>
      <c r="D337" s="2" t="s">
        <v>203</v>
      </c>
      <c r="E337" s="2" t="s">
        <v>35</v>
      </c>
      <c r="F337" s="2" t="s">
        <v>22</v>
      </c>
      <c r="G337" s="16">
        <v>31.534734929999999</v>
      </c>
      <c r="H337" s="16">
        <v>37.903943679999998</v>
      </c>
      <c r="I337" s="16">
        <f t="shared" si="30"/>
        <v>39.969808708938629</v>
      </c>
      <c r="J337" s="7">
        <v>3.1795770999999999</v>
      </c>
      <c r="K337" s="18">
        <v>1</v>
      </c>
      <c r="L337" s="15">
        <v>1.035402113</v>
      </c>
      <c r="M337" s="15">
        <v>0.99454203699999999</v>
      </c>
      <c r="N337" s="7">
        <v>227.35420943239907</v>
      </c>
      <c r="O337" s="8">
        <f t="shared" si="34"/>
        <v>227.35</v>
      </c>
      <c r="P337" s="5">
        <f t="shared" si="31"/>
        <v>228.2863616910719</v>
      </c>
      <c r="Q337" s="5">
        <f t="shared" si="32"/>
        <v>231.82480029728353</v>
      </c>
      <c r="R337" s="10">
        <f>Q337*Index!$H$16</f>
        <v>317.21905266363547</v>
      </c>
      <c r="T337" s="7">
        <v>6.2856497660739468</v>
      </c>
      <c r="U337" s="5">
        <f t="shared" si="33"/>
        <v>6.3830773374480936</v>
      </c>
      <c r="V337" s="5">
        <f>U337*(Index!$G$16/Index!$G$7)</f>
        <v>7.2218661231047925</v>
      </c>
      <c r="X337" s="7">
        <v>324.44</v>
      </c>
      <c r="Y337" s="20">
        <f t="shared" si="35"/>
        <v>324.44</v>
      </c>
    </row>
    <row r="338" spans="1:25">
      <c r="A338" s="2" t="s">
        <v>545</v>
      </c>
      <c r="B338" s="2" t="s">
        <v>33</v>
      </c>
      <c r="C338" s="2">
        <v>30</v>
      </c>
      <c r="D338" s="2" t="s">
        <v>42</v>
      </c>
      <c r="E338" s="2" t="s">
        <v>36</v>
      </c>
      <c r="F338" s="2" t="s">
        <v>22</v>
      </c>
      <c r="G338" s="16">
        <v>31.534734929999999</v>
      </c>
      <c r="H338" s="16">
        <v>15.206686100000001</v>
      </c>
      <c r="I338" s="16">
        <f t="shared" si="30"/>
        <v>15.168247040187822</v>
      </c>
      <c r="J338" s="7">
        <v>1.9388135200000001</v>
      </c>
      <c r="K338" s="18">
        <v>0</v>
      </c>
      <c r="L338" s="15">
        <v>1.0005027049999999</v>
      </c>
      <c r="M338" s="15">
        <v>0.99867558400000001</v>
      </c>
      <c r="N338" s="7">
        <v>90.548372886655102</v>
      </c>
      <c r="O338" s="8">
        <f t="shared" si="34"/>
        <v>90.55</v>
      </c>
      <c r="P338" s="5">
        <f t="shared" si="31"/>
        <v>90.91962121549038</v>
      </c>
      <c r="Q338" s="5">
        <f t="shared" si="32"/>
        <v>92.328875344330484</v>
      </c>
      <c r="R338" s="10">
        <f>Q338*Index!$H$16</f>
        <v>126.33884870242073</v>
      </c>
      <c r="T338" s="7">
        <v>4.7926887384543368</v>
      </c>
      <c r="U338" s="5">
        <f t="shared" si="33"/>
        <v>4.8669754139003798</v>
      </c>
      <c r="V338" s="5">
        <f>U338*(Index!$G$16/Index!$G$7)</f>
        <v>5.5065359552236357</v>
      </c>
      <c r="X338" s="7">
        <v>131.85</v>
      </c>
      <c r="Y338" s="20">
        <f t="shared" si="35"/>
        <v>131.85</v>
      </c>
    </row>
    <row r="339" spans="1:25">
      <c r="A339" s="2" t="s">
        <v>546</v>
      </c>
      <c r="B339" s="2" t="s">
        <v>33</v>
      </c>
      <c r="C339" s="2">
        <v>30</v>
      </c>
      <c r="D339" s="2" t="s">
        <v>43</v>
      </c>
      <c r="E339" s="2" t="s">
        <v>36</v>
      </c>
      <c r="F339" s="2" t="s">
        <v>22</v>
      </c>
      <c r="G339" s="16">
        <v>31.534734929999999</v>
      </c>
      <c r="H339" s="16">
        <v>24.083040359999998</v>
      </c>
      <c r="I339" s="16">
        <f t="shared" si="30"/>
        <v>25.169409850924914</v>
      </c>
      <c r="J339" s="7">
        <v>2.2154964810000002</v>
      </c>
      <c r="K339" s="18">
        <v>0</v>
      </c>
      <c r="L339" s="15">
        <v>1.020924349</v>
      </c>
      <c r="M339" s="15">
        <v>0.99863694700000005</v>
      </c>
      <c r="N339" s="7">
        <v>125.62783328073967</v>
      </c>
      <c r="O339" s="8">
        <f t="shared" si="34"/>
        <v>125.63</v>
      </c>
      <c r="P339" s="5">
        <f t="shared" si="31"/>
        <v>126.1429073971907</v>
      </c>
      <c r="Q339" s="5">
        <f t="shared" si="32"/>
        <v>128.09812246184717</v>
      </c>
      <c r="R339" s="10">
        <f>Q339*Index!$H$16</f>
        <v>175.28394288802789</v>
      </c>
      <c r="T339" s="7">
        <v>5.21399475044017</v>
      </c>
      <c r="U339" s="5">
        <f t="shared" si="33"/>
        <v>5.2948116690719926</v>
      </c>
      <c r="V339" s="5">
        <f>U339*(Index!$G$16/Index!$G$7)</f>
        <v>5.9905934080971672</v>
      </c>
      <c r="X339" s="7">
        <v>181.27</v>
      </c>
      <c r="Y339" s="20">
        <f t="shared" si="35"/>
        <v>181.27</v>
      </c>
    </row>
    <row r="340" spans="1:25">
      <c r="A340" s="2" t="s">
        <v>547</v>
      </c>
      <c r="B340" s="2" t="s">
        <v>33</v>
      </c>
      <c r="C340" s="2">
        <v>30</v>
      </c>
      <c r="D340" s="2" t="s">
        <v>44</v>
      </c>
      <c r="E340" s="2" t="s">
        <v>36</v>
      </c>
      <c r="F340" s="2" t="s">
        <v>22</v>
      </c>
      <c r="G340" s="16">
        <v>31.534734929999999</v>
      </c>
      <c r="H340" s="16">
        <v>31.912681930000002</v>
      </c>
      <c r="I340" s="16">
        <f t="shared" si="30"/>
        <v>31.650079073767778</v>
      </c>
      <c r="J340" s="7">
        <v>2.2527385089999998</v>
      </c>
      <c r="K340" s="18">
        <v>0</v>
      </c>
      <c r="L340" s="15">
        <v>1.0388986330000001</v>
      </c>
      <c r="M340" s="15">
        <v>0.95857388099999996</v>
      </c>
      <c r="N340" s="7">
        <v>142.33886373027369</v>
      </c>
      <c r="O340" s="8">
        <f t="shared" si="34"/>
        <v>142.34</v>
      </c>
      <c r="P340" s="5">
        <f t="shared" si="31"/>
        <v>142.92245307156782</v>
      </c>
      <c r="Q340" s="5">
        <f t="shared" si="32"/>
        <v>145.13775109417713</v>
      </c>
      <c r="R340" s="10">
        <f>Q340*Index!$H$16</f>
        <v>198.6002353880379</v>
      </c>
      <c r="T340" s="7">
        <v>5.3879482829993961</v>
      </c>
      <c r="U340" s="5">
        <f t="shared" si="33"/>
        <v>5.4714614813858873</v>
      </c>
      <c r="V340" s="5">
        <f>U340*(Index!$G$16/Index!$G$7)</f>
        <v>6.1904564565546956</v>
      </c>
      <c r="X340" s="7">
        <v>204.79</v>
      </c>
      <c r="Y340" s="20">
        <f t="shared" si="35"/>
        <v>204.79</v>
      </c>
    </row>
    <row r="341" spans="1:25">
      <c r="A341" s="2" t="s">
        <v>548</v>
      </c>
      <c r="B341" s="2" t="s">
        <v>33</v>
      </c>
      <c r="C341" s="2">
        <v>30</v>
      </c>
      <c r="D341" s="2" t="s">
        <v>45</v>
      </c>
      <c r="E341" s="2" t="s">
        <v>36</v>
      </c>
      <c r="F341" s="2" t="s">
        <v>22</v>
      </c>
      <c r="G341" s="16">
        <v>31.534734929999999</v>
      </c>
      <c r="H341" s="16">
        <v>41.459293520000003</v>
      </c>
      <c r="I341" s="16">
        <f t="shared" si="30"/>
        <v>45.23277331084725</v>
      </c>
      <c r="J341" s="7">
        <v>2.2702296660000001</v>
      </c>
      <c r="K341" s="18">
        <v>0</v>
      </c>
      <c r="L341" s="15">
        <v>1.059430622</v>
      </c>
      <c r="M341" s="15">
        <v>0.99269901299999996</v>
      </c>
      <c r="N341" s="7">
        <v>174.27987459098352</v>
      </c>
      <c r="O341" s="8">
        <f t="shared" si="34"/>
        <v>174.28</v>
      </c>
      <c r="P341" s="5">
        <f t="shared" si="31"/>
        <v>174.99442207680656</v>
      </c>
      <c r="Q341" s="5">
        <f t="shared" si="32"/>
        <v>177.70683561899708</v>
      </c>
      <c r="R341" s="10">
        <f>Q341*Index!$H$16</f>
        <v>243.16636518017609</v>
      </c>
      <c r="T341" s="7">
        <v>5.3820599457991696</v>
      </c>
      <c r="U341" s="5">
        <f t="shared" si="33"/>
        <v>5.4654818749590568</v>
      </c>
      <c r="V341" s="5">
        <f>U341*(Index!$G$16/Index!$G$7)</f>
        <v>6.1836910807335261</v>
      </c>
      <c r="X341" s="7">
        <v>249.35</v>
      </c>
      <c r="Y341" s="20">
        <f t="shared" si="35"/>
        <v>249.35</v>
      </c>
    </row>
    <row r="342" spans="1:25">
      <c r="A342" s="2" t="s">
        <v>549</v>
      </c>
      <c r="B342" s="2" t="s">
        <v>33</v>
      </c>
      <c r="C342" s="2">
        <v>30</v>
      </c>
      <c r="D342" s="2" t="s">
        <v>1434</v>
      </c>
      <c r="E342" s="2" t="s">
        <v>36</v>
      </c>
      <c r="F342" s="2" t="s">
        <v>22</v>
      </c>
      <c r="G342" s="16">
        <v>31.534734929999999</v>
      </c>
      <c r="H342" s="16">
        <v>50.90680244</v>
      </c>
      <c r="I342" s="16">
        <f t="shared" si="30"/>
        <v>49.619463978538278</v>
      </c>
      <c r="J342" s="7">
        <v>2.376519697</v>
      </c>
      <c r="K342" s="18">
        <v>0</v>
      </c>
      <c r="L342" s="15">
        <v>1.0519122460000001</v>
      </c>
      <c r="M342" s="15">
        <v>0.93580508799999995</v>
      </c>
      <c r="N342" s="7">
        <v>192.86455225006694</v>
      </c>
      <c r="O342" s="8">
        <f t="shared" si="34"/>
        <v>192.86</v>
      </c>
      <c r="P342" s="5">
        <f t="shared" si="31"/>
        <v>193.65529691429222</v>
      </c>
      <c r="Q342" s="5">
        <f t="shared" si="32"/>
        <v>196.65695401646377</v>
      </c>
      <c r="R342" s="10">
        <f>Q342*Index!$H$16</f>
        <v>269.0968894303831</v>
      </c>
      <c r="T342" s="7">
        <v>6.0529040199871602</v>
      </c>
      <c r="U342" s="5">
        <f t="shared" si="33"/>
        <v>6.1467240322969614</v>
      </c>
      <c r="V342" s="5">
        <f>U342*(Index!$G$16/Index!$G$7)</f>
        <v>6.9544540525129577</v>
      </c>
      <c r="X342" s="7">
        <v>276.05</v>
      </c>
      <c r="Y342" s="20">
        <f t="shared" si="35"/>
        <v>276.05</v>
      </c>
    </row>
    <row r="343" spans="1:25">
      <c r="A343" s="2" t="s">
        <v>550</v>
      </c>
      <c r="B343" s="2" t="s">
        <v>33</v>
      </c>
      <c r="C343" s="2">
        <v>30</v>
      </c>
      <c r="D343" s="2" t="s">
        <v>1435</v>
      </c>
      <c r="E343" s="2" t="s">
        <v>36</v>
      </c>
      <c r="F343" s="2" t="s">
        <v>197</v>
      </c>
      <c r="G343" s="16">
        <v>31.534734929999999</v>
      </c>
      <c r="H343" s="16">
        <v>75.151335930000002</v>
      </c>
      <c r="I343" s="16">
        <f t="shared" si="30"/>
        <v>79.759929187152636</v>
      </c>
      <c r="J343" s="7">
        <v>2.2687516570000001</v>
      </c>
      <c r="K343" s="18">
        <v>0</v>
      </c>
      <c r="L343" s="15">
        <v>1.096866782</v>
      </c>
      <c r="M343" s="15">
        <v>0.95107055900000004</v>
      </c>
      <c r="N343" s="7">
        <v>252.49995372394878</v>
      </c>
      <c r="O343" s="8">
        <f t="shared" si="34"/>
        <v>252.5</v>
      </c>
      <c r="P343" s="5">
        <f t="shared" si="31"/>
        <v>253.53520353421698</v>
      </c>
      <c r="Q343" s="5">
        <f t="shared" si="32"/>
        <v>257.46499918899735</v>
      </c>
      <c r="R343" s="10">
        <f>Q343*Index!$H$16</f>
        <v>352.30399436144552</v>
      </c>
      <c r="T343" s="7">
        <v>8.2451568674938311</v>
      </c>
      <c r="U343" s="5">
        <f t="shared" si="33"/>
        <v>8.3729567989399865</v>
      </c>
      <c r="V343" s="5">
        <f>U343*(Index!$G$16/Index!$G$7)</f>
        <v>9.4732320884990937</v>
      </c>
      <c r="X343" s="7">
        <v>361.78</v>
      </c>
      <c r="Y343" s="20">
        <f t="shared" si="35"/>
        <v>361.78</v>
      </c>
    </row>
    <row r="344" spans="1:25">
      <c r="A344" s="2" t="s">
        <v>551</v>
      </c>
      <c r="B344" s="2" t="s">
        <v>33</v>
      </c>
      <c r="C344" s="2">
        <v>30</v>
      </c>
      <c r="D344" s="2" t="s">
        <v>1429</v>
      </c>
      <c r="E344" s="2" t="s">
        <v>36</v>
      </c>
      <c r="F344" s="2" t="s">
        <v>197</v>
      </c>
      <c r="G344" s="16">
        <v>31.534734929999999</v>
      </c>
      <c r="H344" s="16">
        <v>55.984964810000001</v>
      </c>
      <c r="I344" s="16">
        <f t="shared" si="30"/>
        <v>50.191617968886277</v>
      </c>
      <c r="J344" s="7">
        <v>2.4663802760000002</v>
      </c>
      <c r="K344" s="18">
        <v>0</v>
      </c>
      <c r="L344" s="15">
        <v>0.97955364599999994</v>
      </c>
      <c r="M344" s="15">
        <v>0.95329666599999996</v>
      </c>
      <c r="N344" s="7">
        <v>201.56826491193607</v>
      </c>
      <c r="O344" s="8">
        <f t="shared" si="34"/>
        <v>201.57</v>
      </c>
      <c r="P344" s="5">
        <f t="shared" si="31"/>
        <v>202.39469479807499</v>
      </c>
      <c r="Q344" s="5">
        <f t="shared" si="32"/>
        <v>205.53181256744517</v>
      </c>
      <c r="R344" s="10">
        <f>Q344*Index!$H$16</f>
        <v>281.24086288989167</v>
      </c>
      <c r="T344" s="7">
        <v>6.8181637948895562</v>
      </c>
      <c r="U344" s="5">
        <f t="shared" si="33"/>
        <v>6.9238453337103447</v>
      </c>
      <c r="V344" s="5">
        <f>U344*(Index!$G$16/Index!$G$7)</f>
        <v>7.8336954753443102</v>
      </c>
      <c r="X344" s="7">
        <v>284.10000000000002</v>
      </c>
      <c r="Y344" s="20">
        <f t="shared" si="35"/>
        <v>284.10000000000002</v>
      </c>
    </row>
    <row r="345" spans="1:25">
      <c r="A345" s="2" t="s">
        <v>552</v>
      </c>
      <c r="B345" s="2" t="s">
        <v>33</v>
      </c>
      <c r="C345" s="2">
        <v>30</v>
      </c>
      <c r="D345" s="2" t="s">
        <v>203</v>
      </c>
      <c r="E345" s="2" t="s">
        <v>36</v>
      </c>
      <c r="F345" s="2" t="s">
        <v>22</v>
      </c>
      <c r="G345" s="16">
        <v>31.534734929999999</v>
      </c>
      <c r="H345" s="16">
        <v>40.658781269999999</v>
      </c>
      <c r="I345" s="16">
        <f t="shared" si="30"/>
        <v>40.355363028821344</v>
      </c>
      <c r="J345" s="7">
        <v>2.5706021670000001</v>
      </c>
      <c r="K345" s="18">
        <v>1</v>
      </c>
      <c r="L345" s="15">
        <v>1.035402113</v>
      </c>
      <c r="M345" s="15">
        <v>0.96174919999999997</v>
      </c>
      <c r="N345" s="7">
        <v>184.80084153671547</v>
      </c>
      <c r="O345" s="8">
        <f t="shared" si="34"/>
        <v>184.8</v>
      </c>
      <c r="P345" s="5">
        <f t="shared" si="31"/>
        <v>185.558524987016</v>
      </c>
      <c r="Q345" s="5">
        <f t="shared" si="32"/>
        <v>188.43468212431475</v>
      </c>
      <c r="R345" s="10">
        <f>Q345*Index!$H$16</f>
        <v>257.8458873933896</v>
      </c>
      <c r="T345" s="7">
        <v>6.6121016916403299</v>
      </c>
      <c r="U345" s="5">
        <f t="shared" si="33"/>
        <v>6.7145892678607551</v>
      </c>
      <c r="V345" s="5">
        <f>U345*(Index!$G$16/Index!$G$7)</f>
        <v>7.5969414438449032</v>
      </c>
      <c r="X345" s="7">
        <v>265.44</v>
      </c>
      <c r="Y345" s="20">
        <f t="shared" si="35"/>
        <v>265.44</v>
      </c>
    </row>
    <row r="346" spans="1:25">
      <c r="A346" s="2" t="s">
        <v>553</v>
      </c>
      <c r="B346" s="2" t="s">
        <v>33</v>
      </c>
      <c r="C346" s="2">
        <v>30</v>
      </c>
      <c r="D346" s="2" t="s">
        <v>42</v>
      </c>
      <c r="E346" s="2" t="s">
        <v>37</v>
      </c>
      <c r="F346" s="2" t="s">
        <v>22</v>
      </c>
      <c r="G346" s="16">
        <v>31.534734929999999</v>
      </c>
      <c r="H346" s="16">
        <v>13.398640869999999</v>
      </c>
      <c r="I346" s="16">
        <f t="shared" si="30"/>
        <v>13.421229102681536</v>
      </c>
      <c r="J346" s="7">
        <v>1.354902432</v>
      </c>
      <c r="K346" s="18">
        <v>1</v>
      </c>
      <c r="L346" s="15">
        <v>1.0005027049999999</v>
      </c>
      <c r="M346" s="15">
        <v>1</v>
      </c>
      <c r="N346" s="7">
        <v>60.910944970000003</v>
      </c>
      <c r="O346" s="8">
        <f t="shared" si="34"/>
        <v>60.91</v>
      </c>
      <c r="P346" s="5">
        <f t="shared" si="31"/>
        <v>61.160679844377</v>
      </c>
      <c r="Q346" s="5">
        <f t="shared" si="32"/>
        <v>62.108670381964849</v>
      </c>
      <c r="R346" s="10">
        <f>Q346*Index!$H$16</f>
        <v>84.986824341052809</v>
      </c>
      <c r="T346" s="7">
        <v>4.5217576360000002</v>
      </c>
      <c r="U346" s="5">
        <f t="shared" si="33"/>
        <v>4.5918448793580007</v>
      </c>
      <c r="V346" s="5">
        <f>U346*(Index!$G$16/Index!$G$7)</f>
        <v>5.1952510088254007</v>
      </c>
      <c r="X346" s="7">
        <v>90.18</v>
      </c>
      <c r="Y346" s="20">
        <f t="shared" si="35"/>
        <v>90.18</v>
      </c>
    </row>
    <row r="347" spans="1:25">
      <c r="A347" s="2" t="s">
        <v>554</v>
      </c>
      <c r="B347" s="2" t="s">
        <v>33</v>
      </c>
      <c r="C347" s="2">
        <v>30</v>
      </c>
      <c r="D347" s="2" t="s">
        <v>43</v>
      </c>
      <c r="E347" s="2" t="s">
        <v>37</v>
      </c>
      <c r="F347" s="2" t="s">
        <v>22</v>
      </c>
      <c r="G347" s="16">
        <v>31.534734929999999</v>
      </c>
      <c r="H347" s="16">
        <v>21.35662263</v>
      </c>
      <c r="I347" s="16">
        <f t="shared" si="30"/>
        <v>22.430622853141791</v>
      </c>
      <c r="J347" s="7">
        <v>1.680150271</v>
      </c>
      <c r="K347" s="18">
        <v>0</v>
      </c>
      <c r="L347" s="15">
        <v>1.020924349</v>
      </c>
      <c r="M347" s="15">
        <v>0.99939410799999995</v>
      </c>
      <c r="N347" s="7">
        <v>90.669910570976739</v>
      </c>
      <c r="O347" s="8">
        <f t="shared" si="34"/>
        <v>90.67</v>
      </c>
      <c r="P347" s="5">
        <f t="shared" si="31"/>
        <v>91.041657204317744</v>
      </c>
      <c r="Q347" s="5">
        <f t="shared" si="32"/>
        <v>92.452802890984671</v>
      </c>
      <c r="R347" s="10">
        <f>Q347*Index!$H$16</f>
        <v>126.50842580934871</v>
      </c>
      <c r="T347" s="7">
        <v>5.2079370345948242</v>
      </c>
      <c r="U347" s="5">
        <f t="shared" si="33"/>
        <v>5.2886600586310442</v>
      </c>
      <c r="V347" s="5">
        <f>U347*(Index!$G$16/Index!$G$7)</f>
        <v>5.9836334255217745</v>
      </c>
      <c r="X347" s="7">
        <v>132.49</v>
      </c>
      <c r="Y347" s="20">
        <f t="shared" si="35"/>
        <v>132.49</v>
      </c>
    </row>
    <row r="348" spans="1:25">
      <c r="A348" s="2" t="s">
        <v>555</v>
      </c>
      <c r="B348" s="2" t="s">
        <v>33</v>
      </c>
      <c r="C348" s="2">
        <v>30</v>
      </c>
      <c r="D348" s="2" t="s">
        <v>44</v>
      </c>
      <c r="E348" s="2" t="s">
        <v>37</v>
      </c>
      <c r="F348" s="2" t="s">
        <v>22</v>
      </c>
      <c r="G348" s="16">
        <v>31.534734929999999</v>
      </c>
      <c r="H348" s="16">
        <v>28.916164030000001</v>
      </c>
      <c r="I348" s="16">
        <f t="shared" si="30"/>
        <v>30.407812767048163</v>
      </c>
      <c r="J348" s="7">
        <v>1.7236048470000001</v>
      </c>
      <c r="K348" s="18">
        <v>0</v>
      </c>
      <c r="L348" s="15">
        <v>1.0388986330000001</v>
      </c>
      <c r="M348" s="15">
        <v>0.986309294</v>
      </c>
      <c r="N348" s="7">
        <v>106.76447553500726</v>
      </c>
      <c r="O348" s="8">
        <f t="shared" si="34"/>
        <v>106.76</v>
      </c>
      <c r="P348" s="5">
        <f t="shared" si="31"/>
        <v>107.20220988470079</v>
      </c>
      <c r="Q348" s="5">
        <f t="shared" si="32"/>
        <v>108.86384413791366</v>
      </c>
      <c r="R348" s="10">
        <f>Q348*Index!$H$16</f>
        <v>148.96458645695333</v>
      </c>
      <c r="T348" s="7">
        <v>5.9476992097935177</v>
      </c>
      <c r="U348" s="5">
        <f t="shared" si="33"/>
        <v>6.0398885475453179</v>
      </c>
      <c r="V348" s="5">
        <f>U348*(Index!$G$16/Index!$G$7)</f>
        <v>6.8335795076367978</v>
      </c>
      <c r="X348" s="7">
        <v>155.80000000000001</v>
      </c>
      <c r="Y348" s="20">
        <f t="shared" si="35"/>
        <v>155.80000000000001</v>
      </c>
    </row>
    <row r="349" spans="1:25">
      <c r="A349" s="2" t="s">
        <v>556</v>
      </c>
      <c r="B349" s="2" t="s">
        <v>33</v>
      </c>
      <c r="C349" s="2">
        <v>30</v>
      </c>
      <c r="D349" s="2" t="s">
        <v>45</v>
      </c>
      <c r="E349" s="2" t="s">
        <v>37</v>
      </c>
      <c r="F349" s="2" t="s">
        <v>22</v>
      </c>
      <c r="G349" s="16">
        <v>31.534734929999999</v>
      </c>
      <c r="H349" s="16">
        <v>38.020298850000003</v>
      </c>
      <c r="I349" s="16">
        <f t="shared" si="30"/>
        <v>41.912599377547281</v>
      </c>
      <c r="J349" s="7">
        <v>1.709571073</v>
      </c>
      <c r="K349" s="18">
        <v>0</v>
      </c>
      <c r="L349" s="15">
        <v>1.059430622</v>
      </c>
      <c r="M349" s="15">
        <v>0.99672408000000001</v>
      </c>
      <c r="N349" s="7">
        <v>125.56343818964167</v>
      </c>
      <c r="O349" s="8">
        <f t="shared" si="34"/>
        <v>125.56</v>
      </c>
      <c r="P349" s="5">
        <f t="shared" si="31"/>
        <v>126.07824828621921</v>
      </c>
      <c r="Q349" s="5">
        <f t="shared" si="32"/>
        <v>128.03246113465562</v>
      </c>
      <c r="R349" s="10">
        <f>Q349*Index!$H$16</f>
        <v>175.19409476141837</v>
      </c>
      <c r="T349" s="7">
        <v>5.4593900750305151</v>
      </c>
      <c r="U349" s="5">
        <f t="shared" si="33"/>
        <v>5.5440106211934888</v>
      </c>
      <c r="V349" s="5">
        <f>U349*(Index!$G$16/Index!$G$7)</f>
        <v>6.2725391491711653</v>
      </c>
      <c r="X349" s="7">
        <v>181.47</v>
      </c>
      <c r="Y349" s="20">
        <f t="shared" si="35"/>
        <v>181.47</v>
      </c>
    </row>
    <row r="350" spans="1:25">
      <c r="A350" s="2" t="s">
        <v>557</v>
      </c>
      <c r="B350" s="2" t="s">
        <v>33</v>
      </c>
      <c r="C350" s="2">
        <v>30</v>
      </c>
      <c r="D350" s="2" t="s">
        <v>1434</v>
      </c>
      <c r="E350" s="2" t="s">
        <v>37</v>
      </c>
      <c r="F350" s="2" t="s">
        <v>22</v>
      </c>
      <c r="G350" s="16">
        <v>31.534734929999999</v>
      </c>
      <c r="H350" s="16">
        <v>47.560897240000003</v>
      </c>
      <c r="I350" s="16">
        <f t="shared" si="30"/>
        <v>50.339047652283341</v>
      </c>
      <c r="J350" s="7">
        <v>1.7121599869999999</v>
      </c>
      <c r="K350" s="18">
        <v>0</v>
      </c>
      <c r="L350" s="15">
        <v>1.0519122460000001</v>
      </c>
      <c r="M350" s="15">
        <v>0.984040205</v>
      </c>
      <c r="N350" s="7">
        <v>140.18101452398884</v>
      </c>
      <c r="O350" s="8">
        <f t="shared" si="34"/>
        <v>140.18</v>
      </c>
      <c r="P350" s="5">
        <f t="shared" si="31"/>
        <v>140.75575668353719</v>
      </c>
      <c r="Q350" s="5">
        <f t="shared" si="32"/>
        <v>142.93747091213203</v>
      </c>
      <c r="R350" s="10">
        <f>Q350*Index!$H$16</f>
        <v>195.58946693682876</v>
      </c>
      <c r="T350" s="7">
        <v>6.2633825743992162</v>
      </c>
      <c r="U350" s="5">
        <f t="shared" si="33"/>
        <v>6.3604650043024042</v>
      </c>
      <c r="V350" s="5">
        <f>U350*(Index!$G$16/Index!$G$7)</f>
        <v>7.1962823436711414</v>
      </c>
      <c r="X350" s="7">
        <v>202.79</v>
      </c>
      <c r="Y350" s="20">
        <f t="shared" si="35"/>
        <v>202.79</v>
      </c>
    </row>
    <row r="351" spans="1:25">
      <c r="A351" s="2" t="s">
        <v>558</v>
      </c>
      <c r="B351" s="2" t="s">
        <v>33</v>
      </c>
      <c r="C351" s="2">
        <v>30</v>
      </c>
      <c r="D351" s="2" t="s">
        <v>1435</v>
      </c>
      <c r="E351" s="2" t="s">
        <v>37</v>
      </c>
      <c r="F351" s="2" t="s">
        <v>197</v>
      </c>
      <c r="G351" s="16">
        <v>31.534734929999999</v>
      </c>
      <c r="H351" s="16">
        <v>66.127677430000006</v>
      </c>
      <c r="I351" s="16">
        <f t="shared" si="30"/>
        <v>74.34087481261237</v>
      </c>
      <c r="J351" s="7">
        <v>1.5931124729999999</v>
      </c>
      <c r="K351" s="18">
        <v>0</v>
      </c>
      <c r="L351" s="15">
        <v>1.096866782</v>
      </c>
      <c r="M351" s="15">
        <v>0.98835870699999995</v>
      </c>
      <c r="N351" s="7">
        <v>168.67175450402183</v>
      </c>
      <c r="O351" s="8">
        <f t="shared" si="34"/>
        <v>168.67</v>
      </c>
      <c r="P351" s="5">
        <f t="shared" si="31"/>
        <v>169.36330869748832</v>
      </c>
      <c r="Q351" s="5">
        <f t="shared" si="32"/>
        <v>171.98843998229941</v>
      </c>
      <c r="R351" s="10">
        <f>Q351*Index!$H$16</f>
        <v>235.34155935999243</v>
      </c>
      <c r="T351" s="7">
        <v>9.1487301898244358</v>
      </c>
      <c r="U351" s="5">
        <f t="shared" si="33"/>
        <v>9.290535507766716</v>
      </c>
      <c r="V351" s="5">
        <f>U351*(Index!$G$16/Index!$G$7)</f>
        <v>10.51138817563923</v>
      </c>
      <c r="X351" s="7">
        <v>245.85</v>
      </c>
      <c r="Y351" s="20">
        <f t="shared" si="35"/>
        <v>245.85</v>
      </c>
    </row>
    <row r="352" spans="1:25">
      <c r="A352" s="2" t="s">
        <v>559</v>
      </c>
      <c r="B352" s="2" t="s">
        <v>33</v>
      </c>
      <c r="C352" s="2">
        <v>30</v>
      </c>
      <c r="D352" s="2" t="s">
        <v>1429</v>
      </c>
      <c r="E352" s="2" t="s">
        <v>37</v>
      </c>
      <c r="F352" s="2" t="s">
        <v>197</v>
      </c>
      <c r="G352" s="16">
        <v>31.534734929999999</v>
      </c>
      <c r="H352" s="16">
        <v>49.22373949</v>
      </c>
      <c r="I352" s="16">
        <f t="shared" si="30"/>
        <v>46.92055378384687</v>
      </c>
      <c r="J352" s="7">
        <v>1.6250703449999999</v>
      </c>
      <c r="K352" s="18">
        <v>0</v>
      </c>
      <c r="L352" s="15">
        <v>0.97955364599999994</v>
      </c>
      <c r="M352" s="15">
        <v>0.99175841300000001</v>
      </c>
      <c r="N352" s="7">
        <v>127.49536314363046</v>
      </c>
      <c r="O352" s="8">
        <f t="shared" si="34"/>
        <v>127.5</v>
      </c>
      <c r="P352" s="5">
        <f t="shared" si="31"/>
        <v>128.01809413251934</v>
      </c>
      <c r="Q352" s="5">
        <f t="shared" si="32"/>
        <v>130.00237459157339</v>
      </c>
      <c r="R352" s="10">
        <f>Q352*Index!$H$16</f>
        <v>177.8896393271053</v>
      </c>
      <c r="T352" s="7">
        <v>6.4627561681926355</v>
      </c>
      <c r="U352" s="5">
        <f t="shared" si="33"/>
        <v>6.5629288887996218</v>
      </c>
      <c r="V352" s="5">
        <f>U352*(Index!$G$16/Index!$G$7)</f>
        <v>7.4253516454050317</v>
      </c>
      <c r="X352" s="7">
        <v>182.13</v>
      </c>
      <c r="Y352" s="20">
        <f t="shared" si="35"/>
        <v>182.13</v>
      </c>
    </row>
    <row r="353" spans="1:25">
      <c r="A353" s="2" t="s">
        <v>560</v>
      </c>
      <c r="B353" s="2" t="s">
        <v>33</v>
      </c>
      <c r="C353" s="2">
        <v>30</v>
      </c>
      <c r="D353" s="2" t="s">
        <v>203</v>
      </c>
      <c r="E353" s="2" t="s">
        <v>37</v>
      </c>
      <c r="F353" s="2" t="s">
        <v>22</v>
      </c>
      <c r="G353" s="16">
        <v>31.534734929999999</v>
      </c>
      <c r="H353" s="16">
        <v>34.86843648</v>
      </c>
      <c r="I353" s="16">
        <f t="shared" si="30"/>
        <v>36.183143020074965</v>
      </c>
      <c r="J353" s="7">
        <v>1.986513558</v>
      </c>
      <c r="K353" s="18">
        <v>1</v>
      </c>
      <c r="L353" s="15">
        <v>1.035402113</v>
      </c>
      <c r="M353" s="15">
        <v>0.98493023999999996</v>
      </c>
      <c r="N353" s="7">
        <v>134.52248260938211</v>
      </c>
      <c r="O353" s="8">
        <f t="shared" si="34"/>
        <v>134.52000000000001</v>
      </c>
      <c r="P353" s="5">
        <f t="shared" si="31"/>
        <v>135.07402478808058</v>
      </c>
      <c r="Q353" s="5">
        <f t="shared" si="32"/>
        <v>137.16767217229582</v>
      </c>
      <c r="R353" s="10">
        <f>Q353*Index!$H$16</f>
        <v>187.69432332853671</v>
      </c>
      <c r="T353" s="7">
        <v>6.0104773618641092</v>
      </c>
      <c r="U353" s="5">
        <f t="shared" si="33"/>
        <v>6.1036397609730031</v>
      </c>
      <c r="V353" s="5">
        <f>U353*(Index!$G$16/Index!$G$7)</f>
        <v>6.9057081540906236</v>
      </c>
      <c r="X353" s="7">
        <v>194.6</v>
      </c>
      <c r="Y353" s="20">
        <f t="shared" si="35"/>
        <v>194.6</v>
      </c>
    </row>
    <row r="354" spans="1:25">
      <c r="A354" s="2" t="s">
        <v>561</v>
      </c>
      <c r="B354" s="2" t="s">
        <v>33</v>
      </c>
      <c r="C354" s="2">
        <v>30</v>
      </c>
      <c r="D354" s="2" t="s">
        <v>42</v>
      </c>
      <c r="E354" s="2" t="s">
        <v>38</v>
      </c>
      <c r="F354" s="2" t="s">
        <v>22</v>
      </c>
      <c r="G354" s="16">
        <v>31.534734929999999</v>
      </c>
      <c r="H354" s="16">
        <v>14.294810050000001</v>
      </c>
      <c r="I354" s="16">
        <f t="shared" si="30"/>
        <v>14.317848791409169</v>
      </c>
      <c r="J354" s="7">
        <v>1.384805402</v>
      </c>
      <c r="K354" s="18">
        <v>1</v>
      </c>
      <c r="L354" s="15">
        <v>1.0005027049999999</v>
      </c>
      <c r="M354" s="15">
        <v>1</v>
      </c>
      <c r="N354" s="7">
        <v>63.496905609999999</v>
      </c>
      <c r="O354" s="8">
        <f t="shared" si="34"/>
        <v>63.5</v>
      </c>
      <c r="P354" s="5">
        <f t="shared" si="31"/>
        <v>63.757242923001002</v>
      </c>
      <c r="Q354" s="5">
        <f t="shared" si="32"/>
        <v>64.745480188307525</v>
      </c>
      <c r="R354" s="10">
        <f>Q354*Index!$H$16</f>
        <v>88.594921092347661</v>
      </c>
      <c r="T354" s="7">
        <v>4.5364622419999998</v>
      </c>
      <c r="U354" s="5">
        <f t="shared" si="33"/>
        <v>4.6067774067510001</v>
      </c>
      <c r="V354" s="5">
        <f>U354*(Index!$G$16/Index!$G$7)</f>
        <v>5.2121457929570543</v>
      </c>
      <c r="X354" s="7">
        <v>93.81</v>
      </c>
      <c r="Y354" s="20">
        <f t="shared" si="35"/>
        <v>93.81</v>
      </c>
    </row>
    <row r="355" spans="1:25">
      <c r="A355" s="2" t="s">
        <v>562</v>
      </c>
      <c r="B355" s="2" t="s">
        <v>33</v>
      </c>
      <c r="C355" s="2">
        <v>30</v>
      </c>
      <c r="D355" s="2" t="s">
        <v>43</v>
      </c>
      <c r="E355" s="2" t="s">
        <v>38</v>
      </c>
      <c r="F355" s="2" t="s">
        <v>22</v>
      </c>
      <c r="G355" s="16">
        <v>31.534734929999999</v>
      </c>
      <c r="H355" s="16">
        <v>22.786042429999998</v>
      </c>
      <c r="I355" s="16">
        <f t="shared" si="30"/>
        <v>23.888822625919282</v>
      </c>
      <c r="J355" s="7">
        <v>1.6869993210000001</v>
      </c>
      <c r="K355" s="18">
        <v>0</v>
      </c>
      <c r="L355" s="15">
        <v>1.020924349</v>
      </c>
      <c r="M355" s="15">
        <v>0.99938968100000003</v>
      </c>
      <c r="N355" s="7">
        <v>93.499503987393922</v>
      </c>
      <c r="O355" s="8">
        <f t="shared" si="34"/>
        <v>93.5</v>
      </c>
      <c r="P355" s="5">
        <f t="shared" si="31"/>
        <v>93.882851953742232</v>
      </c>
      <c r="Q355" s="5">
        <f t="shared" si="32"/>
        <v>95.338036159025251</v>
      </c>
      <c r="R355" s="10">
        <f>Q355*Index!$H$16</f>
        <v>130.45645450527664</v>
      </c>
      <c r="T355" s="7">
        <v>5.5684492691561402</v>
      </c>
      <c r="U355" s="5">
        <f t="shared" si="33"/>
        <v>5.6547602328280604</v>
      </c>
      <c r="V355" s="5">
        <f>U355*(Index!$G$16/Index!$G$7)</f>
        <v>6.3978421693489675</v>
      </c>
      <c r="X355" s="7">
        <v>136.85</v>
      </c>
      <c r="Y355" s="20">
        <f t="shared" si="35"/>
        <v>136.85</v>
      </c>
    </row>
    <row r="356" spans="1:25">
      <c r="A356" s="2" t="s">
        <v>563</v>
      </c>
      <c r="B356" s="2" t="s">
        <v>33</v>
      </c>
      <c r="C356" s="2">
        <v>30</v>
      </c>
      <c r="D356" s="2" t="s">
        <v>44</v>
      </c>
      <c r="E356" s="2" t="s">
        <v>38</v>
      </c>
      <c r="F356" s="2" t="s">
        <v>22</v>
      </c>
      <c r="G356" s="16">
        <v>31.534734929999999</v>
      </c>
      <c r="H356" s="16">
        <v>30.856058109999999</v>
      </c>
      <c r="I356" s="16">
        <f t="shared" si="30"/>
        <v>32.70850535759287</v>
      </c>
      <c r="J356" s="7">
        <v>1.7736269570000001</v>
      </c>
      <c r="K356" s="18">
        <v>0</v>
      </c>
      <c r="L356" s="15">
        <v>1.0388986330000001</v>
      </c>
      <c r="M356" s="15">
        <v>0.99113715499999999</v>
      </c>
      <c r="N356" s="7">
        <v>113.94354283916046</v>
      </c>
      <c r="O356" s="8">
        <f t="shared" si="34"/>
        <v>113.94</v>
      </c>
      <c r="P356" s="5">
        <f t="shared" si="31"/>
        <v>114.41071136480102</v>
      </c>
      <c r="Q356" s="5">
        <f t="shared" si="32"/>
        <v>116.18407739095544</v>
      </c>
      <c r="R356" s="10">
        <f>Q356*Index!$H$16</f>
        <v>158.98127774636222</v>
      </c>
      <c r="T356" s="7">
        <v>6.9947393938882856</v>
      </c>
      <c r="U356" s="5">
        <f t="shared" si="33"/>
        <v>7.1031578544935545</v>
      </c>
      <c r="V356" s="5">
        <f>U356*(Index!$G$16/Index!$G$7)</f>
        <v>8.0365711340325543</v>
      </c>
      <c r="X356" s="7">
        <v>167.02</v>
      </c>
      <c r="Y356" s="20">
        <f t="shared" si="35"/>
        <v>167.02</v>
      </c>
    </row>
    <row r="357" spans="1:25">
      <c r="A357" s="2" t="s">
        <v>564</v>
      </c>
      <c r="B357" s="2" t="s">
        <v>33</v>
      </c>
      <c r="C357" s="2">
        <v>30</v>
      </c>
      <c r="D357" s="2" t="s">
        <v>45</v>
      </c>
      <c r="E357" s="2" t="s">
        <v>38</v>
      </c>
      <c r="F357" s="2" t="s">
        <v>22</v>
      </c>
      <c r="G357" s="16">
        <v>31.534734929999999</v>
      </c>
      <c r="H357" s="16">
        <v>40.574320870000001</v>
      </c>
      <c r="I357" s="16">
        <f t="shared" si="30"/>
        <v>44.794114019187504</v>
      </c>
      <c r="J357" s="7">
        <v>1.7167627539999999</v>
      </c>
      <c r="K357" s="18">
        <v>0</v>
      </c>
      <c r="L357" s="15">
        <v>1.059430622</v>
      </c>
      <c r="M357" s="15">
        <v>0.99914008399999998</v>
      </c>
      <c r="N357" s="7">
        <v>131.03852489526955</v>
      </c>
      <c r="O357" s="8">
        <f t="shared" si="34"/>
        <v>131.04</v>
      </c>
      <c r="P357" s="5">
        <f t="shared" si="31"/>
        <v>131.57578284734015</v>
      </c>
      <c r="Q357" s="5">
        <f t="shared" si="32"/>
        <v>133.61520748147393</v>
      </c>
      <c r="R357" s="10">
        <f>Q357*Index!$H$16</f>
        <v>182.83328394707956</v>
      </c>
      <c r="T357" s="7">
        <v>5.1434662444430117</v>
      </c>
      <c r="U357" s="5">
        <f t="shared" si="33"/>
        <v>5.2231899712318786</v>
      </c>
      <c r="V357" s="5">
        <f>U357*(Index!$G$16/Index!$G$7)</f>
        <v>5.9095600309396916</v>
      </c>
      <c r="X357" s="7">
        <v>188.74</v>
      </c>
      <c r="Y357" s="20">
        <f t="shared" si="35"/>
        <v>188.74</v>
      </c>
    </row>
    <row r="358" spans="1:25">
      <c r="A358" s="2" t="s">
        <v>565</v>
      </c>
      <c r="B358" s="2" t="s">
        <v>33</v>
      </c>
      <c r="C358" s="2">
        <v>30</v>
      </c>
      <c r="D358" s="2" t="s">
        <v>1434</v>
      </c>
      <c r="E358" s="2" t="s">
        <v>38</v>
      </c>
      <c r="F358" s="2" t="s">
        <v>22</v>
      </c>
      <c r="G358" s="16">
        <v>31.534734929999999</v>
      </c>
      <c r="H358" s="16">
        <v>50.762424750000001</v>
      </c>
      <c r="I358" s="16">
        <f t="shared" si="30"/>
        <v>54.297095372100884</v>
      </c>
      <c r="J358" s="7">
        <v>1.7354152380000001</v>
      </c>
      <c r="K358" s="18">
        <v>0</v>
      </c>
      <c r="L358" s="15">
        <v>1.0519122460000001</v>
      </c>
      <c r="M358" s="15">
        <v>0.99148013199999996</v>
      </c>
      <c r="N358" s="7">
        <v>148.95386622514272</v>
      </c>
      <c r="O358" s="8">
        <f t="shared" si="34"/>
        <v>148.94999999999999</v>
      </c>
      <c r="P358" s="5">
        <f t="shared" si="31"/>
        <v>149.56457707666581</v>
      </c>
      <c r="Q358" s="5">
        <f t="shared" si="32"/>
        <v>151.88282802135416</v>
      </c>
      <c r="R358" s="10">
        <f>Q358*Index!$H$16</f>
        <v>207.82990758117086</v>
      </c>
      <c r="T358" s="7">
        <v>7.2137593911256692</v>
      </c>
      <c r="U358" s="5">
        <f t="shared" si="33"/>
        <v>7.3255726616881178</v>
      </c>
      <c r="V358" s="5">
        <f>U358*(Index!$G$16/Index!$G$7)</f>
        <v>8.2882130735609678</v>
      </c>
      <c r="X358" s="7">
        <v>216.12</v>
      </c>
      <c r="Y358" s="20">
        <f t="shared" si="35"/>
        <v>216.12</v>
      </c>
    </row>
    <row r="359" spans="1:25">
      <c r="A359" s="2" t="s">
        <v>566</v>
      </c>
      <c r="B359" s="2" t="s">
        <v>33</v>
      </c>
      <c r="C359" s="2">
        <v>30</v>
      </c>
      <c r="D359" s="2" t="s">
        <v>1435</v>
      </c>
      <c r="E359" s="2" t="s">
        <v>38</v>
      </c>
      <c r="F359" s="2" t="s">
        <v>197</v>
      </c>
      <c r="G359" s="16">
        <v>31.534734929999999</v>
      </c>
      <c r="H359" s="16">
        <v>70.550005479999996</v>
      </c>
      <c r="I359" s="16">
        <f t="shared" si="30"/>
        <v>78.383969024941877</v>
      </c>
      <c r="J359" s="7">
        <v>2.0992926939999998</v>
      </c>
      <c r="K359" s="18">
        <v>0</v>
      </c>
      <c r="L359" s="15">
        <v>1.096866782</v>
      </c>
      <c r="M359" s="15">
        <v>0.98165048600000004</v>
      </c>
      <c r="N359" s="7">
        <v>230.75153219538606</v>
      </c>
      <c r="O359" s="8">
        <f t="shared" si="34"/>
        <v>230.75</v>
      </c>
      <c r="P359" s="5">
        <f t="shared" si="31"/>
        <v>231.69761347738714</v>
      </c>
      <c r="Q359" s="5">
        <f t="shared" si="32"/>
        <v>235.28892648628664</v>
      </c>
      <c r="R359" s="10">
        <f>Q359*Index!$H$16</f>
        <v>321.95921345132376</v>
      </c>
      <c r="T359" s="7">
        <v>10.296878215046432</v>
      </c>
      <c r="U359" s="5">
        <f t="shared" si="33"/>
        <v>10.456479827379653</v>
      </c>
      <c r="V359" s="5">
        <f>U359*(Index!$G$16/Index!$G$7)</f>
        <v>11.830547154622478</v>
      </c>
      <c r="X359" s="7">
        <v>333.79</v>
      </c>
      <c r="Y359" s="20">
        <f t="shared" si="35"/>
        <v>333.79</v>
      </c>
    </row>
    <row r="360" spans="1:25">
      <c r="A360" s="2" t="s">
        <v>567</v>
      </c>
      <c r="B360" s="2" t="s">
        <v>33</v>
      </c>
      <c r="C360" s="2">
        <v>30</v>
      </c>
      <c r="D360" s="2" t="s">
        <v>1429</v>
      </c>
      <c r="E360" s="2" t="s">
        <v>38</v>
      </c>
      <c r="F360" s="2" t="s">
        <v>197</v>
      </c>
      <c r="G360" s="16">
        <v>31.534734929999999</v>
      </c>
      <c r="H360" s="16">
        <v>52.515330370000001</v>
      </c>
      <c r="I360" s="16">
        <f t="shared" si="30"/>
        <v>50.064047220402102</v>
      </c>
      <c r="J360" s="7">
        <v>2.0918261500000002</v>
      </c>
      <c r="K360" s="18">
        <v>0</v>
      </c>
      <c r="L360" s="15">
        <v>0.97955364599999994</v>
      </c>
      <c r="M360" s="15">
        <v>0.99109981800000002</v>
      </c>
      <c r="N360" s="7">
        <v>170.69046641886214</v>
      </c>
      <c r="O360" s="8">
        <f t="shared" si="34"/>
        <v>170.69</v>
      </c>
      <c r="P360" s="5">
        <f t="shared" si="31"/>
        <v>171.39029733117948</v>
      </c>
      <c r="Q360" s="5">
        <f t="shared" si="32"/>
        <v>174.04684693981278</v>
      </c>
      <c r="R360" s="10">
        <f>Q360*Index!$H$16</f>
        <v>238.15819461308564</v>
      </c>
      <c r="T360" s="7">
        <v>8.1558260032189533</v>
      </c>
      <c r="U360" s="5">
        <f t="shared" si="33"/>
        <v>8.2822413062688476</v>
      </c>
      <c r="V360" s="5">
        <f>U360*(Index!$G$16/Index!$G$7)</f>
        <v>9.370595835054548</v>
      </c>
      <c r="X360" s="7">
        <v>243.27</v>
      </c>
      <c r="Y360" s="20">
        <f t="shared" si="35"/>
        <v>243.27</v>
      </c>
    </row>
    <row r="361" spans="1:25">
      <c r="A361" s="2" t="s">
        <v>568</v>
      </c>
      <c r="B361" s="2" t="s">
        <v>33</v>
      </c>
      <c r="C361" s="2">
        <v>30</v>
      </c>
      <c r="D361" s="2" t="s">
        <v>203</v>
      </c>
      <c r="E361" s="2" t="s">
        <v>38</v>
      </c>
      <c r="F361" s="2" t="s">
        <v>22</v>
      </c>
      <c r="G361" s="16">
        <v>31.534734929999999</v>
      </c>
      <c r="H361" s="16">
        <v>37.194000080000002</v>
      </c>
      <c r="I361" s="16">
        <f t="shared" si="30"/>
        <v>39.184709490366544</v>
      </c>
      <c r="J361" s="7">
        <v>2.0164165280000002</v>
      </c>
      <c r="K361" s="18">
        <v>1</v>
      </c>
      <c r="L361" s="15">
        <v>1.035402113</v>
      </c>
      <c r="M361" s="15">
        <v>0.99378272400000001</v>
      </c>
      <c r="N361" s="7">
        <v>142.59985652049332</v>
      </c>
      <c r="O361" s="8">
        <f t="shared" si="34"/>
        <v>142.6</v>
      </c>
      <c r="P361" s="5">
        <f t="shared" si="31"/>
        <v>143.18451593222733</v>
      </c>
      <c r="Q361" s="5">
        <f t="shared" si="32"/>
        <v>145.40387592917685</v>
      </c>
      <c r="R361" s="10">
        <f>Q361*Index!$H$16</f>
        <v>198.96438912802009</v>
      </c>
      <c r="T361" s="7">
        <v>6.0335074177185142</v>
      </c>
      <c r="U361" s="5">
        <f t="shared" si="33"/>
        <v>6.1270267826931519</v>
      </c>
      <c r="V361" s="5">
        <f>U361*(Index!$G$16/Index!$G$7)</f>
        <v>6.932168422539851</v>
      </c>
      <c r="X361" s="7">
        <v>205.9</v>
      </c>
      <c r="Y361" s="20">
        <f t="shared" si="35"/>
        <v>205.9</v>
      </c>
    </row>
    <row r="362" spans="1:25">
      <c r="A362" s="2" t="s">
        <v>569</v>
      </c>
      <c r="B362" s="2" t="s">
        <v>33</v>
      </c>
      <c r="C362" s="2">
        <v>30</v>
      </c>
      <c r="D362" s="2" t="s">
        <v>42</v>
      </c>
      <c r="E362" s="2" t="s">
        <v>39</v>
      </c>
      <c r="F362" s="2" t="s">
        <v>22</v>
      </c>
      <c r="G362" s="16">
        <v>31.534734929999999</v>
      </c>
      <c r="H362" s="16">
        <v>14.357147400000001</v>
      </c>
      <c r="I362" s="16">
        <f t="shared" si="30"/>
        <v>14.376995167346664</v>
      </c>
      <c r="J362" s="7">
        <v>1.479586662</v>
      </c>
      <c r="K362" s="18">
        <v>0</v>
      </c>
      <c r="L362" s="15">
        <v>1.0005027049999999</v>
      </c>
      <c r="M362" s="15">
        <v>0.99992981999999997</v>
      </c>
      <c r="N362" s="7">
        <v>67.930383491090197</v>
      </c>
      <c r="O362" s="8">
        <f t="shared" si="34"/>
        <v>67.930000000000007</v>
      </c>
      <c r="P362" s="5">
        <f t="shared" si="31"/>
        <v>68.208898063403666</v>
      </c>
      <c r="Q362" s="5">
        <f t="shared" si="32"/>
        <v>69.266135983386434</v>
      </c>
      <c r="R362" s="10">
        <f>Q362*Index!$H$16</f>
        <v>94.780791399986654</v>
      </c>
      <c r="T362" s="7">
        <v>4.5483335565478296</v>
      </c>
      <c r="U362" s="5">
        <f t="shared" si="33"/>
        <v>4.618832726674321</v>
      </c>
      <c r="V362" s="5">
        <f>U362*(Index!$G$16/Index!$G$7)</f>
        <v>5.2257852809273233</v>
      </c>
      <c r="X362" s="7">
        <v>100.01</v>
      </c>
      <c r="Y362" s="20">
        <f t="shared" si="35"/>
        <v>100.01</v>
      </c>
    </row>
    <row r="363" spans="1:25">
      <c r="A363" s="2" t="s">
        <v>570</v>
      </c>
      <c r="B363" s="2" t="s">
        <v>33</v>
      </c>
      <c r="C363" s="2">
        <v>30</v>
      </c>
      <c r="D363" s="2" t="s">
        <v>43</v>
      </c>
      <c r="E363" s="2" t="s">
        <v>39</v>
      </c>
      <c r="F363" s="2" t="s">
        <v>22</v>
      </c>
      <c r="G363" s="16">
        <v>31.534734929999999</v>
      </c>
      <c r="H363" s="16">
        <v>22.790507609999999</v>
      </c>
      <c r="I363" s="16">
        <f t="shared" si="30"/>
        <v>23.838472719848305</v>
      </c>
      <c r="J363" s="7">
        <v>1.7721298400000001</v>
      </c>
      <c r="K363" s="18">
        <v>0</v>
      </c>
      <c r="L363" s="15">
        <v>1.020924349</v>
      </c>
      <c r="M363" s="15">
        <v>0.99839971000000005</v>
      </c>
      <c r="N363" s="7">
        <v>98.128513667998163</v>
      </c>
      <c r="O363" s="8">
        <f t="shared" si="34"/>
        <v>98.13</v>
      </c>
      <c r="P363" s="5">
        <f t="shared" si="31"/>
        <v>98.530840574036958</v>
      </c>
      <c r="Q363" s="5">
        <f t="shared" si="32"/>
        <v>100.05806860293454</v>
      </c>
      <c r="R363" s="10">
        <f>Q363*Index!$H$16</f>
        <v>136.91514321536488</v>
      </c>
      <c r="T363" s="7">
        <v>5.252228703788294</v>
      </c>
      <c r="U363" s="5">
        <f t="shared" si="33"/>
        <v>5.3336382486970129</v>
      </c>
      <c r="V363" s="5">
        <f>U363*(Index!$G$16/Index!$G$7)</f>
        <v>6.0345221191633671</v>
      </c>
      <c r="X363" s="7">
        <v>142.94999999999999</v>
      </c>
      <c r="Y363" s="20">
        <f t="shared" si="35"/>
        <v>142.94999999999999</v>
      </c>
    </row>
    <row r="364" spans="1:25">
      <c r="A364" s="2" t="s">
        <v>571</v>
      </c>
      <c r="B364" s="2" t="s">
        <v>33</v>
      </c>
      <c r="C364" s="2">
        <v>30</v>
      </c>
      <c r="D364" s="2" t="s">
        <v>44</v>
      </c>
      <c r="E364" s="2" t="s">
        <v>39</v>
      </c>
      <c r="F364" s="2" t="s">
        <v>22</v>
      </c>
      <c r="G364" s="16">
        <v>31.534734929999999</v>
      </c>
      <c r="H364" s="16">
        <v>30.43362475</v>
      </c>
      <c r="I364" s="16">
        <f t="shared" si="30"/>
        <v>30.994776266134863</v>
      </c>
      <c r="J364" s="7">
        <v>1.839283518</v>
      </c>
      <c r="K364" s="18">
        <v>0</v>
      </c>
      <c r="L364" s="15">
        <v>1.0388986330000001</v>
      </c>
      <c r="M364" s="15">
        <v>0.97127421300000005</v>
      </c>
      <c r="N364" s="7">
        <v>115.00949945513715</v>
      </c>
      <c r="O364" s="8">
        <f t="shared" si="34"/>
        <v>115.01</v>
      </c>
      <c r="P364" s="5">
        <f t="shared" si="31"/>
        <v>115.48103840290321</v>
      </c>
      <c r="Q364" s="5">
        <f t="shared" si="32"/>
        <v>117.27099449814821</v>
      </c>
      <c r="R364" s="10">
        <f>Q364*Index!$H$16</f>
        <v>160.46856821151283</v>
      </c>
      <c r="T364" s="7">
        <v>5.4641973570361841</v>
      </c>
      <c r="U364" s="5">
        <f t="shared" si="33"/>
        <v>5.5488924160702453</v>
      </c>
      <c r="V364" s="5">
        <f>U364*(Index!$G$16/Index!$G$7)</f>
        <v>6.2780624519883759</v>
      </c>
      <c r="X364" s="7">
        <v>166.75</v>
      </c>
      <c r="Y364" s="20">
        <f t="shared" si="35"/>
        <v>166.75</v>
      </c>
    </row>
    <row r="365" spans="1:25">
      <c r="A365" s="2" t="s">
        <v>572</v>
      </c>
      <c r="B365" s="2" t="s">
        <v>33</v>
      </c>
      <c r="C365" s="2">
        <v>30</v>
      </c>
      <c r="D365" s="2" t="s">
        <v>45</v>
      </c>
      <c r="E365" s="2" t="s">
        <v>39</v>
      </c>
      <c r="F365" s="2" t="s">
        <v>22</v>
      </c>
      <c r="G365" s="16">
        <v>31.534734929999999</v>
      </c>
      <c r="H365" s="16">
        <v>39.70622753</v>
      </c>
      <c r="I365" s="16">
        <f t="shared" si="30"/>
        <v>43.263196096296014</v>
      </c>
      <c r="J365" s="7">
        <v>1.831660823</v>
      </c>
      <c r="K365" s="18">
        <v>0</v>
      </c>
      <c r="L365" s="15">
        <v>1.059430622</v>
      </c>
      <c r="M365" s="15">
        <v>0.99103110400000005</v>
      </c>
      <c r="N365" s="7">
        <v>137.00443990092026</v>
      </c>
      <c r="O365" s="8">
        <f t="shared" si="34"/>
        <v>137</v>
      </c>
      <c r="P365" s="5">
        <f t="shared" si="31"/>
        <v>137.56615810451405</v>
      </c>
      <c r="Q365" s="5">
        <f t="shared" si="32"/>
        <v>139.69843355513402</v>
      </c>
      <c r="R365" s="10">
        <f>Q365*Index!$H$16</f>
        <v>191.15730799347401</v>
      </c>
      <c r="T365" s="7">
        <v>5.408384934298712</v>
      </c>
      <c r="U365" s="5">
        <f t="shared" si="33"/>
        <v>5.4922149007803425</v>
      </c>
      <c r="V365" s="5">
        <f>U365*(Index!$G$16/Index!$G$7)</f>
        <v>6.2139370457031458</v>
      </c>
      <c r="X365" s="7">
        <v>197.37</v>
      </c>
      <c r="Y365" s="20">
        <f t="shared" si="35"/>
        <v>197.37</v>
      </c>
    </row>
    <row r="366" spans="1:25">
      <c r="A366" s="2" t="s">
        <v>573</v>
      </c>
      <c r="B366" s="2" t="s">
        <v>33</v>
      </c>
      <c r="C366" s="2">
        <v>30</v>
      </c>
      <c r="D366" s="2" t="s">
        <v>1434</v>
      </c>
      <c r="E366" s="2" t="s">
        <v>39</v>
      </c>
      <c r="F366" s="2" t="s">
        <v>22</v>
      </c>
      <c r="G366" s="16">
        <v>31.534734929999999</v>
      </c>
      <c r="H366" s="16">
        <v>49.073218959999998</v>
      </c>
      <c r="I366" s="16">
        <f t="shared" si="30"/>
        <v>46.346608979930892</v>
      </c>
      <c r="J366" s="7">
        <v>1.849042174</v>
      </c>
      <c r="K366" s="18">
        <v>0</v>
      </c>
      <c r="L366" s="15">
        <v>1.0519122460000001</v>
      </c>
      <c r="M366" s="15">
        <v>0.91849337600000003</v>
      </c>
      <c r="N366" s="7">
        <v>144.00588944319162</v>
      </c>
      <c r="O366" s="8">
        <f t="shared" si="34"/>
        <v>144.01</v>
      </c>
      <c r="P366" s="5">
        <f t="shared" si="31"/>
        <v>144.5963135899087</v>
      </c>
      <c r="Q366" s="5">
        <f t="shared" si="32"/>
        <v>146.83755645055228</v>
      </c>
      <c r="R366" s="10">
        <f>Q366*Index!$H$16</f>
        <v>200.9261756850658</v>
      </c>
      <c r="T366" s="7">
        <v>5.8239522035264457</v>
      </c>
      <c r="U366" s="5">
        <f t="shared" si="33"/>
        <v>5.9142234626811057</v>
      </c>
      <c r="V366" s="5">
        <f>U366*(Index!$G$16/Index!$G$7)</f>
        <v>6.69140099854783</v>
      </c>
      <c r="X366" s="7">
        <v>207.62</v>
      </c>
      <c r="Y366" s="20">
        <f t="shared" si="35"/>
        <v>207.62</v>
      </c>
    </row>
    <row r="367" spans="1:25">
      <c r="A367" s="2" t="s">
        <v>574</v>
      </c>
      <c r="B367" s="2" t="s">
        <v>33</v>
      </c>
      <c r="C367" s="2">
        <v>30</v>
      </c>
      <c r="D367" s="2" t="s">
        <v>1435</v>
      </c>
      <c r="E367" s="2" t="s">
        <v>39</v>
      </c>
      <c r="F367" s="2" t="s">
        <v>197</v>
      </c>
      <c r="G367" s="16">
        <v>31.534734929999999</v>
      </c>
      <c r="H367" s="16">
        <v>70.91865842</v>
      </c>
      <c r="I367" s="16">
        <f t="shared" si="30"/>
        <v>78.155057514961953</v>
      </c>
      <c r="J367" s="7">
        <v>1.902700491</v>
      </c>
      <c r="K367" s="18">
        <v>0</v>
      </c>
      <c r="L367" s="15">
        <v>1.096866782</v>
      </c>
      <c r="M367" s="15">
        <v>0.97608127899999997</v>
      </c>
      <c r="N367" s="7">
        <v>208.70682195968334</v>
      </c>
      <c r="O367" s="8">
        <f t="shared" si="34"/>
        <v>208.71</v>
      </c>
      <c r="P367" s="5">
        <f t="shared" si="31"/>
        <v>209.56251992971804</v>
      </c>
      <c r="Q367" s="5">
        <f t="shared" si="32"/>
        <v>212.81073898862869</v>
      </c>
      <c r="R367" s="10">
        <f>Q367*Index!$H$16</f>
        <v>291.20103169312216</v>
      </c>
      <c r="T367" s="7">
        <v>7.9511725349761164</v>
      </c>
      <c r="U367" s="5">
        <f t="shared" si="33"/>
        <v>8.074415709268246</v>
      </c>
      <c r="V367" s="5">
        <f>U367*(Index!$G$16/Index!$G$7)</f>
        <v>9.1354602477591698</v>
      </c>
      <c r="X367" s="7">
        <v>300.33999999999997</v>
      </c>
      <c r="Y367" s="20">
        <f t="shared" si="35"/>
        <v>300.33999999999997</v>
      </c>
    </row>
    <row r="368" spans="1:25">
      <c r="A368" s="2" t="s">
        <v>575</v>
      </c>
      <c r="B368" s="2" t="s">
        <v>33</v>
      </c>
      <c r="C368" s="2">
        <v>30</v>
      </c>
      <c r="D368" s="2" t="s">
        <v>1429</v>
      </c>
      <c r="E368" s="2" t="s">
        <v>39</v>
      </c>
      <c r="F368" s="2" t="s">
        <v>197</v>
      </c>
      <c r="G368" s="16">
        <v>31.534734929999999</v>
      </c>
      <c r="H368" s="16">
        <v>52.816650690000003</v>
      </c>
      <c r="I368" s="16">
        <f t="shared" si="30"/>
        <v>47.251809418054634</v>
      </c>
      <c r="J368" s="7">
        <v>1.7696641829999999</v>
      </c>
      <c r="K368" s="18">
        <v>0</v>
      </c>
      <c r="L368" s="15">
        <v>0.97955364599999994</v>
      </c>
      <c r="M368" s="15">
        <v>0.95352395000000001</v>
      </c>
      <c r="N368" s="7">
        <v>139.42572571161418</v>
      </c>
      <c r="O368" s="8">
        <f t="shared" si="34"/>
        <v>139.43</v>
      </c>
      <c r="P368" s="5">
        <f t="shared" si="31"/>
        <v>139.9973711870318</v>
      </c>
      <c r="Q368" s="5">
        <f t="shared" si="32"/>
        <v>142.16733044043082</v>
      </c>
      <c r="R368" s="10">
        <f>Q368*Index!$H$16</f>
        <v>194.53563994964838</v>
      </c>
      <c r="T368" s="7">
        <v>6.9734914384408171</v>
      </c>
      <c r="U368" s="5">
        <f t="shared" si="33"/>
        <v>7.0815805557366502</v>
      </c>
      <c r="V368" s="5">
        <f>U368*(Index!$G$16/Index!$G$7)</f>
        <v>8.0121584010069977</v>
      </c>
      <c r="X368" s="7">
        <v>199.06</v>
      </c>
      <c r="Y368" s="20">
        <f t="shared" si="35"/>
        <v>199.06</v>
      </c>
    </row>
    <row r="369" spans="1:25">
      <c r="A369" s="2" t="s">
        <v>576</v>
      </c>
      <c r="B369" s="2" t="s">
        <v>33</v>
      </c>
      <c r="C369" s="2">
        <v>30</v>
      </c>
      <c r="D369" s="2" t="s">
        <v>203</v>
      </c>
      <c r="E369" s="2" t="s">
        <v>39</v>
      </c>
      <c r="F369" s="2" t="s">
        <v>22</v>
      </c>
      <c r="G369" s="16">
        <v>31.534734929999999</v>
      </c>
      <c r="H369" s="16">
        <v>38.010279300000001</v>
      </c>
      <c r="I369" s="16">
        <f t="shared" si="30"/>
        <v>33.426564032873614</v>
      </c>
      <c r="J369" s="7">
        <v>2.0707551199999998</v>
      </c>
      <c r="K369" s="18">
        <v>1</v>
      </c>
      <c r="L369" s="15">
        <v>1.035402113</v>
      </c>
      <c r="M369" s="15">
        <v>0.902151869</v>
      </c>
      <c r="N369" s="7">
        <v>134.5189423754432</v>
      </c>
      <c r="O369" s="8">
        <f t="shared" si="34"/>
        <v>134.52000000000001</v>
      </c>
      <c r="P369" s="5">
        <f t="shared" si="31"/>
        <v>135.07047003918251</v>
      </c>
      <c r="Q369" s="5">
        <f t="shared" si="32"/>
        <v>137.16406232478985</v>
      </c>
      <c r="R369" s="10">
        <f>Q369*Index!$H$16</f>
        <v>187.68938376898728</v>
      </c>
      <c r="T369" s="7">
        <v>5.6473869721271903</v>
      </c>
      <c r="U369" s="5">
        <f t="shared" si="33"/>
        <v>5.7349214701951619</v>
      </c>
      <c r="V369" s="5">
        <f>U369*(Index!$G$16/Index!$G$7)</f>
        <v>6.4885372516615805</v>
      </c>
      <c r="X369" s="7">
        <v>194.18</v>
      </c>
      <c r="Y369" s="20">
        <f t="shared" si="35"/>
        <v>194.18</v>
      </c>
    </row>
    <row r="370" spans="1:25">
      <c r="A370" s="2" t="s">
        <v>577</v>
      </c>
      <c r="B370" s="2" t="s">
        <v>33</v>
      </c>
      <c r="C370" s="2">
        <v>30</v>
      </c>
      <c r="D370" s="2" t="s">
        <v>42</v>
      </c>
      <c r="E370" s="2" t="s">
        <v>40</v>
      </c>
      <c r="F370" s="2" t="s">
        <v>22</v>
      </c>
      <c r="G370" s="16">
        <v>31.534734929999999</v>
      </c>
      <c r="H370" s="16">
        <v>13.078995430000001</v>
      </c>
      <c r="I370" s="16">
        <f t="shared" si="30"/>
        <v>13.065523363329788</v>
      </c>
      <c r="J370" s="7">
        <v>1.750954406</v>
      </c>
      <c r="K370" s="18">
        <v>0</v>
      </c>
      <c r="L370" s="15">
        <v>1.0005027049999999</v>
      </c>
      <c r="M370" s="15">
        <v>0.99919572800000001</v>
      </c>
      <c r="N370" s="7">
        <v>78.09301874622804</v>
      </c>
      <c r="O370" s="8">
        <f t="shared" si="34"/>
        <v>78.09</v>
      </c>
      <c r="P370" s="5">
        <f t="shared" si="31"/>
        <v>78.413200123087577</v>
      </c>
      <c r="Q370" s="5">
        <f t="shared" si="32"/>
        <v>79.628604724995441</v>
      </c>
      <c r="R370" s="10">
        <f>Q370*Index!$H$16</f>
        <v>108.96034644868894</v>
      </c>
      <c r="T370" s="7">
        <v>4.6380467752925165</v>
      </c>
      <c r="U370" s="5">
        <f t="shared" si="33"/>
        <v>4.709936500309551</v>
      </c>
      <c r="V370" s="5">
        <f>U370*(Index!$G$16/Index!$G$7)</f>
        <v>5.3288608386435508</v>
      </c>
      <c r="X370" s="7">
        <v>114.29</v>
      </c>
      <c r="Y370" s="20">
        <f t="shared" si="35"/>
        <v>114.29</v>
      </c>
    </row>
    <row r="371" spans="1:25">
      <c r="A371" s="2" t="s">
        <v>578</v>
      </c>
      <c r="B371" s="2" t="s">
        <v>33</v>
      </c>
      <c r="C371" s="2">
        <v>30</v>
      </c>
      <c r="D371" s="2" t="s">
        <v>43</v>
      </c>
      <c r="E371" s="2" t="s">
        <v>40</v>
      </c>
      <c r="F371" s="2" t="s">
        <v>22</v>
      </c>
      <c r="G371" s="16">
        <v>31.534734929999999</v>
      </c>
      <c r="H371" s="16">
        <v>20.656856820000002</v>
      </c>
      <c r="I371" s="16">
        <f t="shared" si="30"/>
        <v>21.432043490401988</v>
      </c>
      <c r="J371" s="7">
        <v>2.058078369</v>
      </c>
      <c r="K371" s="18">
        <v>0</v>
      </c>
      <c r="L371" s="15">
        <v>1.020924349</v>
      </c>
      <c r="M371" s="15">
        <v>0.99405280399999996</v>
      </c>
      <c r="N371" s="7">
        <v>109.00978101705201</v>
      </c>
      <c r="O371" s="8">
        <f t="shared" si="34"/>
        <v>109.01</v>
      </c>
      <c r="P371" s="5">
        <f t="shared" si="31"/>
        <v>109.45672111922192</v>
      </c>
      <c r="Q371" s="5">
        <f t="shared" si="32"/>
        <v>111.15330029656987</v>
      </c>
      <c r="R371" s="10">
        <f>Q371*Index!$H$16</f>
        <v>152.09737946629713</v>
      </c>
      <c r="T371" s="7">
        <v>5.015430203805824</v>
      </c>
      <c r="U371" s="5">
        <f t="shared" si="33"/>
        <v>5.093169371964815</v>
      </c>
      <c r="V371" s="5">
        <f>U371*(Index!$G$16/Index!$G$7)</f>
        <v>5.7624536570839755</v>
      </c>
      <c r="X371" s="7">
        <v>157.86000000000001</v>
      </c>
      <c r="Y371" s="20">
        <f t="shared" si="35"/>
        <v>157.86000000000001</v>
      </c>
    </row>
    <row r="372" spans="1:25">
      <c r="A372" s="2" t="s">
        <v>579</v>
      </c>
      <c r="B372" s="2" t="s">
        <v>33</v>
      </c>
      <c r="C372" s="2">
        <v>30</v>
      </c>
      <c r="D372" s="2" t="s">
        <v>44</v>
      </c>
      <c r="E372" s="2" t="s">
        <v>40</v>
      </c>
      <c r="F372" s="2" t="s">
        <v>22</v>
      </c>
      <c r="G372" s="16">
        <v>31.534734929999999</v>
      </c>
      <c r="H372" s="16">
        <v>27.128222090000001</v>
      </c>
      <c r="I372" s="16">
        <f t="shared" si="30"/>
        <v>26.79063021009673</v>
      </c>
      <c r="J372" s="7">
        <v>2.0629774360000002</v>
      </c>
      <c r="K372" s="18">
        <v>0</v>
      </c>
      <c r="L372" s="15">
        <v>1.0388986330000001</v>
      </c>
      <c r="M372" s="15">
        <v>0.95701851699999996</v>
      </c>
      <c r="N372" s="7">
        <v>120.32391232561321</v>
      </c>
      <c r="O372" s="8">
        <f t="shared" si="34"/>
        <v>120.32</v>
      </c>
      <c r="P372" s="5">
        <f t="shared" si="31"/>
        <v>120.81724036614823</v>
      </c>
      <c r="Q372" s="5">
        <f t="shared" si="32"/>
        <v>122.68990759182353</v>
      </c>
      <c r="R372" s="10">
        <f>Q372*Index!$H$16</f>
        <v>167.88357504355966</v>
      </c>
      <c r="T372" s="7">
        <v>5.1623501093513617</v>
      </c>
      <c r="U372" s="5">
        <f t="shared" si="33"/>
        <v>5.2423665360463083</v>
      </c>
      <c r="V372" s="5">
        <f>U372*(Index!$G$16/Index!$G$7)</f>
        <v>5.9312565538657669</v>
      </c>
      <c r="X372" s="7">
        <v>173.81</v>
      </c>
      <c r="Y372" s="20">
        <f t="shared" si="35"/>
        <v>173.81</v>
      </c>
    </row>
    <row r="373" spans="1:25">
      <c r="A373" s="2" t="s">
        <v>580</v>
      </c>
      <c r="B373" s="2" t="s">
        <v>33</v>
      </c>
      <c r="C373" s="2">
        <v>30</v>
      </c>
      <c r="D373" s="2" t="s">
        <v>45</v>
      </c>
      <c r="E373" s="2" t="s">
        <v>40</v>
      </c>
      <c r="F373" s="2" t="s">
        <v>22</v>
      </c>
      <c r="G373" s="16">
        <v>31.534734929999999</v>
      </c>
      <c r="H373" s="16">
        <v>35.071901949999997</v>
      </c>
      <c r="I373" s="16">
        <f t="shared" si="30"/>
        <v>38.369083906149186</v>
      </c>
      <c r="J373" s="7">
        <v>1.9998539609999999</v>
      </c>
      <c r="K373" s="18">
        <v>0</v>
      </c>
      <c r="L373" s="15">
        <v>1.059430622</v>
      </c>
      <c r="M373" s="15">
        <v>0.99062862799999996</v>
      </c>
      <c r="N373" s="7">
        <v>139.79742906774382</v>
      </c>
      <c r="O373" s="8">
        <f t="shared" si="34"/>
        <v>139.80000000000001</v>
      </c>
      <c r="P373" s="5">
        <f t="shared" si="31"/>
        <v>140.37059852692158</v>
      </c>
      <c r="Q373" s="5">
        <f t="shared" si="32"/>
        <v>142.54634280408888</v>
      </c>
      <c r="R373" s="10">
        <f>Q373*Index!$H$16</f>
        <v>195.05426411234899</v>
      </c>
      <c r="T373" s="7">
        <v>5.1763633778760338</v>
      </c>
      <c r="U373" s="5">
        <f t="shared" si="33"/>
        <v>5.2565970102331123</v>
      </c>
      <c r="V373" s="5">
        <f>U373*(Index!$G$16/Index!$G$7)</f>
        <v>5.9473570292340447</v>
      </c>
      <c r="X373" s="7">
        <v>201</v>
      </c>
      <c r="Y373" s="20">
        <f t="shared" si="35"/>
        <v>201</v>
      </c>
    </row>
    <row r="374" spans="1:25">
      <c r="A374" s="2" t="s">
        <v>581</v>
      </c>
      <c r="B374" s="2" t="s">
        <v>33</v>
      </c>
      <c r="C374" s="2">
        <v>30</v>
      </c>
      <c r="D374" s="2" t="s">
        <v>1434</v>
      </c>
      <c r="E374" s="2" t="s">
        <v>40</v>
      </c>
      <c r="F374" s="2" t="s">
        <v>22</v>
      </c>
      <c r="G374" s="16">
        <v>31.534734929999999</v>
      </c>
      <c r="H374" s="16">
        <v>42.746234690000001</v>
      </c>
      <c r="I374" s="16">
        <f t="shared" si="30"/>
        <v>39.906811701998819</v>
      </c>
      <c r="J374" s="7">
        <v>1.99489223</v>
      </c>
      <c r="K374" s="18">
        <v>0</v>
      </c>
      <c r="L374" s="15">
        <v>1.0519122460000001</v>
      </c>
      <c r="M374" s="15">
        <v>0.91431063800000001</v>
      </c>
      <c r="N374" s="7">
        <v>142.51818624153086</v>
      </c>
      <c r="O374" s="8">
        <f t="shared" si="34"/>
        <v>142.52000000000001</v>
      </c>
      <c r="P374" s="5">
        <f t="shared" si="31"/>
        <v>143.10251080512114</v>
      </c>
      <c r="Q374" s="5">
        <f t="shared" si="32"/>
        <v>145.32059972260052</v>
      </c>
      <c r="R374" s="10">
        <f>Q374*Index!$H$16</f>
        <v>198.850437560605</v>
      </c>
      <c r="T374" s="7">
        <v>5.6047190423419639</v>
      </c>
      <c r="U374" s="5">
        <f t="shared" si="33"/>
        <v>5.6915921874982649</v>
      </c>
      <c r="V374" s="5">
        <f>U374*(Index!$G$16/Index!$G$7)</f>
        <v>6.4395141453596514</v>
      </c>
      <c r="X374" s="7">
        <v>205.29</v>
      </c>
      <c r="Y374" s="20">
        <f t="shared" si="35"/>
        <v>205.29</v>
      </c>
    </row>
    <row r="375" spans="1:25">
      <c r="A375" s="2" t="s">
        <v>582</v>
      </c>
      <c r="B375" s="2" t="s">
        <v>33</v>
      </c>
      <c r="C375" s="2">
        <v>30</v>
      </c>
      <c r="D375" s="2" t="s">
        <v>1435</v>
      </c>
      <c r="E375" s="2" t="s">
        <v>40</v>
      </c>
      <c r="F375" s="2" t="s">
        <v>197</v>
      </c>
      <c r="G375" s="16">
        <v>31.534734929999999</v>
      </c>
      <c r="H375" s="16">
        <v>64.673146959999997</v>
      </c>
      <c r="I375" s="16">
        <f t="shared" si="30"/>
        <v>69.392429547809002</v>
      </c>
      <c r="J375" s="7">
        <v>2.0857230260000001</v>
      </c>
      <c r="K375" s="18">
        <v>0</v>
      </c>
      <c r="L375" s="15">
        <v>1.096866782</v>
      </c>
      <c r="M375" s="15">
        <v>0.95640873599999998</v>
      </c>
      <c r="N375" s="7">
        <v>210.5061109114466</v>
      </c>
      <c r="O375" s="8">
        <f t="shared" si="34"/>
        <v>210.51</v>
      </c>
      <c r="P375" s="5">
        <f t="shared" si="31"/>
        <v>211.36918596618352</v>
      </c>
      <c r="Q375" s="5">
        <f t="shared" si="32"/>
        <v>214.64540834865937</v>
      </c>
      <c r="R375" s="10">
        <f>Q375*Index!$H$16</f>
        <v>293.71151407289176</v>
      </c>
      <c r="T375" s="7">
        <v>12.334612387290635</v>
      </c>
      <c r="U375" s="5">
        <f t="shared" si="33"/>
        <v>12.525798879293641</v>
      </c>
      <c r="V375" s="5">
        <f>U375*(Index!$G$16/Index!$G$7)</f>
        <v>14.171791725049005</v>
      </c>
      <c r="X375" s="7">
        <v>307.88</v>
      </c>
      <c r="Y375" s="20">
        <f t="shared" si="35"/>
        <v>307.88</v>
      </c>
    </row>
    <row r="376" spans="1:25">
      <c r="A376" s="2" t="s">
        <v>583</v>
      </c>
      <c r="B376" s="2" t="s">
        <v>33</v>
      </c>
      <c r="C376" s="2">
        <v>30</v>
      </c>
      <c r="D376" s="2" t="s">
        <v>1429</v>
      </c>
      <c r="E376" s="2" t="s">
        <v>40</v>
      </c>
      <c r="F376" s="2" t="s">
        <v>197</v>
      </c>
      <c r="G376" s="16">
        <v>31.534734929999999</v>
      </c>
      <c r="H376" s="16">
        <v>48.195394039999996</v>
      </c>
      <c r="I376" s="16">
        <f t="shared" si="30"/>
        <v>42.292957175040058</v>
      </c>
      <c r="J376" s="7">
        <v>2.2445462479999998</v>
      </c>
      <c r="K376" s="18">
        <v>0</v>
      </c>
      <c r="L376" s="15">
        <v>0.97955364599999994</v>
      </c>
      <c r="M376" s="15">
        <v>0.94529769799999996</v>
      </c>
      <c r="N376" s="7">
        <v>165.70966941360672</v>
      </c>
      <c r="O376" s="8">
        <f t="shared" si="34"/>
        <v>165.71</v>
      </c>
      <c r="P376" s="5">
        <f t="shared" si="31"/>
        <v>166.3890790582025</v>
      </c>
      <c r="Q376" s="5">
        <f t="shared" si="32"/>
        <v>168.96810978360466</v>
      </c>
      <c r="R376" s="10">
        <f>Q376*Index!$H$16</f>
        <v>231.20866985406951</v>
      </c>
      <c r="T376" s="7">
        <v>6.6740162652319048</v>
      </c>
      <c r="U376" s="5">
        <f t="shared" si="33"/>
        <v>6.7774635173429996</v>
      </c>
      <c r="V376" s="5">
        <f>U376*(Index!$G$16/Index!$G$7)</f>
        <v>7.6680778860884491</v>
      </c>
      <c r="X376" s="7">
        <v>234.77</v>
      </c>
      <c r="Y376" s="20">
        <f t="shared" si="35"/>
        <v>234.77</v>
      </c>
    </row>
    <row r="377" spans="1:25">
      <c r="A377" s="2" t="s">
        <v>584</v>
      </c>
      <c r="B377" s="2" t="s">
        <v>33</v>
      </c>
      <c r="C377" s="2">
        <v>30</v>
      </c>
      <c r="D377" s="2" t="s">
        <v>203</v>
      </c>
      <c r="E377" s="2" t="s">
        <v>40</v>
      </c>
      <c r="F377" s="2" t="s">
        <v>22</v>
      </c>
      <c r="G377" s="16">
        <v>31.534734929999999</v>
      </c>
      <c r="H377" s="16">
        <v>35.383760930000001</v>
      </c>
      <c r="I377" s="16">
        <f t="shared" si="30"/>
        <v>30.38585428262801</v>
      </c>
      <c r="J377" s="7">
        <v>2.3542942249999999</v>
      </c>
      <c r="K377" s="18">
        <v>1</v>
      </c>
      <c r="L377" s="15">
        <v>1.035402113</v>
      </c>
      <c r="M377" s="15">
        <v>0.893675522</v>
      </c>
      <c r="N377" s="7">
        <v>145.77928553221651</v>
      </c>
      <c r="O377" s="8">
        <f t="shared" si="34"/>
        <v>145.78</v>
      </c>
      <c r="P377" s="5">
        <f t="shared" si="31"/>
        <v>146.37698060289858</v>
      </c>
      <c r="Q377" s="5">
        <f t="shared" si="32"/>
        <v>148.64582380224351</v>
      </c>
      <c r="R377" s="10">
        <f>Q377*Index!$H$16</f>
        <v>203.40053069596408</v>
      </c>
      <c r="T377" s="7">
        <v>5.4834553322778357</v>
      </c>
      <c r="U377" s="5">
        <f t="shared" si="33"/>
        <v>5.5684488899281428</v>
      </c>
      <c r="V377" s="5">
        <f>U377*(Index!$G$16/Index!$G$7)</f>
        <v>6.3001888071263812</v>
      </c>
      <c r="X377" s="7">
        <v>209.7</v>
      </c>
      <c r="Y377" s="20">
        <f t="shared" si="35"/>
        <v>209.7</v>
      </c>
    </row>
    <row r="378" spans="1:25">
      <c r="A378" s="2" t="s">
        <v>585</v>
      </c>
      <c r="B378" s="2" t="s">
        <v>33</v>
      </c>
      <c r="C378" s="2">
        <v>30</v>
      </c>
      <c r="D378" s="2" t="s">
        <v>42</v>
      </c>
      <c r="E378" s="2" t="s">
        <v>41</v>
      </c>
      <c r="F378" s="2" t="s">
        <v>22</v>
      </c>
      <c r="G378" s="16">
        <v>31.534734929999999</v>
      </c>
      <c r="H378" s="16">
        <v>12.68933442</v>
      </c>
      <c r="I378" s="16">
        <f t="shared" si="30"/>
        <v>12.586739434035891</v>
      </c>
      <c r="J378" s="7">
        <v>1.2614625180000001</v>
      </c>
      <c r="K378" s="18">
        <v>1</v>
      </c>
      <c r="L378" s="15">
        <v>1.0005027049999999</v>
      </c>
      <c r="M378" s="15">
        <v>0.99717882300000005</v>
      </c>
      <c r="N378" s="7">
        <v>55.657586123952647</v>
      </c>
      <c r="O378" s="8">
        <f t="shared" si="34"/>
        <v>55.66</v>
      </c>
      <c r="P378" s="5">
        <f t="shared" si="31"/>
        <v>55.885782227060851</v>
      </c>
      <c r="Q378" s="5">
        <f t="shared" si="32"/>
        <v>56.752011851580299</v>
      </c>
      <c r="R378" s="10">
        <f>Q378*Index!$H$16</f>
        <v>77.657003966907624</v>
      </c>
      <c r="T378" s="7">
        <v>4.5935600752059056</v>
      </c>
      <c r="U378" s="5">
        <f t="shared" si="33"/>
        <v>4.6647602563715971</v>
      </c>
      <c r="V378" s="5">
        <f>U378*(Index!$G$16/Index!$G$7)</f>
        <v>5.2777480652245998</v>
      </c>
      <c r="X378" s="7">
        <v>82.93</v>
      </c>
      <c r="Y378" s="20">
        <f t="shared" si="35"/>
        <v>82.93</v>
      </c>
    </row>
    <row r="379" spans="1:25">
      <c r="A379" s="2" t="s">
        <v>586</v>
      </c>
      <c r="B379" s="2" t="s">
        <v>33</v>
      </c>
      <c r="C379" s="2">
        <v>30</v>
      </c>
      <c r="D379" s="2" t="s">
        <v>43</v>
      </c>
      <c r="E379" s="2" t="s">
        <v>41</v>
      </c>
      <c r="F379" s="2" t="s">
        <v>22</v>
      </c>
      <c r="G379" s="16">
        <v>31.534734929999999</v>
      </c>
      <c r="H379" s="16">
        <v>20.12704561</v>
      </c>
      <c r="I379" s="16">
        <f t="shared" si="30"/>
        <v>20.402203696725451</v>
      </c>
      <c r="J379" s="7">
        <v>1.521395815</v>
      </c>
      <c r="K379" s="18">
        <v>0</v>
      </c>
      <c r="L379" s="15">
        <v>1.020924349</v>
      </c>
      <c r="M379" s="15">
        <v>0.98472148800000003</v>
      </c>
      <c r="N379" s="7">
        <v>79.01664109884247</v>
      </c>
      <c r="O379" s="8">
        <f t="shared" si="34"/>
        <v>79.02</v>
      </c>
      <c r="P379" s="5">
        <f t="shared" si="31"/>
        <v>79.340609327347721</v>
      </c>
      <c r="Q379" s="5">
        <f t="shared" si="32"/>
        <v>80.570388771921614</v>
      </c>
      <c r="R379" s="10">
        <f>Q379*Index!$H$16</f>
        <v>110.24904309717752</v>
      </c>
      <c r="T379" s="7">
        <v>5.2982192563494266</v>
      </c>
      <c r="U379" s="5">
        <f t="shared" si="33"/>
        <v>5.3803416548228427</v>
      </c>
      <c r="V379" s="5">
        <f>U379*(Index!$G$16/Index!$G$7)</f>
        <v>6.0873627364240974</v>
      </c>
      <c r="X379" s="7">
        <v>116.34</v>
      </c>
      <c r="Y379" s="20">
        <f t="shared" si="35"/>
        <v>116.34</v>
      </c>
    </row>
    <row r="380" spans="1:25">
      <c r="A380" s="2" t="s">
        <v>587</v>
      </c>
      <c r="B380" s="2" t="s">
        <v>33</v>
      </c>
      <c r="C380" s="2">
        <v>30</v>
      </c>
      <c r="D380" s="2" t="s">
        <v>44</v>
      </c>
      <c r="E380" s="2" t="s">
        <v>41</v>
      </c>
      <c r="F380" s="2" t="s">
        <v>22</v>
      </c>
      <c r="G380" s="16">
        <v>31.534734929999999</v>
      </c>
      <c r="H380" s="16">
        <v>26.80603374</v>
      </c>
      <c r="I380" s="16">
        <f t="shared" si="30"/>
        <v>26.546630336158501</v>
      </c>
      <c r="J380" s="7">
        <v>1.6013025540000001</v>
      </c>
      <c r="K380" s="18">
        <v>0</v>
      </c>
      <c r="L380" s="15">
        <v>1.0388986330000001</v>
      </c>
      <c r="M380" s="15">
        <v>0.95827794899999996</v>
      </c>
      <c r="N380" s="7">
        <v>93.005838590656325</v>
      </c>
      <c r="O380" s="8">
        <f t="shared" si="34"/>
        <v>93.01</v>
      </c>
      <c r="P380" s="5">
        <f t="shared" si="31"/>
        <v>93.387162528878008</v>
      </c>
      <c r="Q380" s="5">
        <f t="shared" si="32"/>
        <v>94.834663548075625</v>
      </c>
      <c r="R380" s="10">
        <f>Q380*Index!$H$16</f>
        <v>129.76766114676843</v>
      </c>
      <c r="T380" s="7">
        <v>5.2418156705737502</v>
      </c>
      <c r="U380" s="5">
        <f t="shared" si="33"/>
        <v>5.3230638134676438</v>
      </c>
      <c r="V380" s="5">
        <f>U380*(Index!$G$16/Index!$G$7)</f>
        <v>6.0225581162981792</v>
      </c>
      <c r="X380" s="7">
        <v>135.79</v>
      </c>
      <c r="Y380" s="20">
        <f t="shared" si="35"/>
        <v>135.79</v>
      </c>
    </row>
    <row r="381" spans="1:25">
      <c r="A381" s="2" t="s">
        <v>588</v>
      </c>
      <c r="B381" s="2" t="s">
        <v>33</v>
      </c>
      <c r="C381" s="2">
        <v>30</v>
      </c>
      <c r="D381" s="2" t="s">
        <v>45</v>
      </c>
      <c r="E381" s="2" t="s">
        <v>41</v>
      </c>
      <c r="F381" s="2" t="s">
        <v>22</v>
      </c>
      <c r="G381" s="16">
        <v>31.534734929999999</v>
      </c>
      <c r="H381" s="16">
        <v>34.922258829999997</v>
      </c>
      <c r="I381" s="16">
        <f t="shared" ref="I381:I443" si="36">(G381+H381)*L381*M381-G381</f>
        <v>38.624242336364176</v>
      </c>
      <c r="J381" s="7">
        <v>1.6131401510000001</v>
      </c>
      <c r="K381" s="18">
        <v>0</v>
      </c>
      <c r="L381" s="15">
        <v>1.059430622</v>
      </c>
      <c r="M381" s="15">
        <v>0.996483326</v>
      </c>
      <c r="N381" s="7">
        <v>113.17626318794841</v>
      </c>
      <c r="O381" s="8">
        <f t="shared" si="34"/>
        <v>113.18</v>
      </c>
      <c r="P381" s="5">
        <f t="shared" ref="P381:P443" si="37">N381*(1.0041)</f>
        <v>113.64028586701899</v>
      </c>
      <c r="Q381" s="5">
        <f t="shared" ref="Q381:Q443" si="38">P381*(1.0155)</f>
        <v>115.40171029795779</v>
      </c>
      <c r="R381" s="10">
        <f>Q381*Index!$H$16</f>
        <v>157.9107203782219</v>
      </c>
      <c r="T381" s="7">
        <v>5.3375264733064043</v>
      </c>
      <c r="U381" s="5">
        <f t="shared" ref="U381:U443" si="39">T381*(1.0155)</f>
        <v>5.4202581336426539</v>
      </c>
      <c r="V381" s="5">
        <f>U381*(Index!$G$16/Index!$G$7)</f>
        <v>6.1325245683905063</v>
      </c>
      <c r="X381" s="7">
        <v>164.04</v>
      </c>
      <c r="Y381" s="20">
        <f t="shared" si="35"/>
        <v>164.04</v>
      </c>
    </row>
    <row r="382" spans="1:25">
      <c r="A382" s="2" t="s">
        <v>589</v>
      </c>
      <c r="B382" s="2" t="s">
        <v>33</v>
      </c>
      <c r="C382" s="2">
        <v>30</v>
      </c>
      <c r="D382" s="2" t="s">
        <v>1434</v>
      </c>
      <c r="E382" s="2" t="s">
        <v>41</v>
      </c>
      <c r="F382" s="2" t="s">
        <v>22</v>
      </c>
      <c r="G382" s="16">
        <v>31.534734929999999</v>
      </c>
      <c r="H382" s="16">
        <v>43.063620780000001</v>
      </c>
      <c r="I382" s="16">
        <f t="shared" si="36"/>
        <v>39.131679221742203</v>
      </c>
      <c r="J382" s="7">
        <v>1.617978087</v>
      </c>
      <c r="K382" s="18">
        <v>0</v>
      </c>
      <c r="L382" s="15">
        <v>1.0519122460000001</v>
      </c>
      <c r="M382" s="15">
        <v>0.90054265499999997</v>
      </c>
      <c r="N382" s="7">
        <v>114.33670963716099</v>
      </c>
      <c r="O382" s="8">
        <f t="shared" si="34"/>
        <v>114.34</v>
      </c>
      <c r="P382" s="5">
        <f t="shared" si="37"/>
        <v>114.80549014667335</v>
      </c>
      <c r="Q382" s="5">
        <f t="shared" si="38"/>
        <v>116.5849752439468</v>
      </c>
      <c r="R382" s="10">
        <f>Q382*Index!$H$16</f>
        <v>159.52984906822996</v>
      </c>
      <c r="T382" s="7">
        <v>5.115898785314978</v>
      </c>
      <c r="U382" s="5">
        <f t="shared" si="39"/>
        <v>5.1951952164873605</v>
      </c>
      <c r="V382" s="5">
        <f>U382*(Index!$G$16/Index!$G$7)</f>
        <v>5.877886535503885</v>
      </c>
      <c r="X382" s="7">
        <v>165.41</v>
      </c>
      <c r="Y382" s="20">
        <f t="shared" si="35"/>
        <v>165.41</v>
      </c>
    </row>
    <row r="383" spans="1:25">
      <c r="A383" s="2" t="s">
        <v>590</v>
      </c>
      <c r="B383" s="2" t="s">
        <v>33</v>
      </c>
      <c r="C383" s="2">
        <v>30</v>
      </c>
      <c r="D383" s="2" t="s">
        <v>1435</v>
      </c>
      <c r="E383" s="2" t="s">
        <v>41</v>
      </c>
      <c r="F383" s="2" t="s">
        <v>197</v>
      </c>
      <c r="G383" s="16">
        <v>31.534734929999999</v>
      </c>
      <c r="H383" s="16">
        <v>62.69065028</v>
      </c>
      <c r="I383" s="16">
        <f t="shared" si="36"/>
        <v>70.102355102686559</v>
      </c>
      <c r="J383" s="7">
        <v>1.5585985149999999</v>
      </c>
      <c r="K383" s="18">
        <v>0</v>
      </c>
      <c r="L383" s="15">
        <v>1.096866782</v>
      </c>
      <c r="M383" s="15">
        <v>0.98340048099999999</v>
      </c>
      <c r="N383" s="7">
        <v>158.4114175558567</v>
      </c>
      <c r="O383" s="8">
        <f t="shared" si="34"/>
        <v>158.41</v>
      </c>
      <c r="P383" s="5">
        <f t="shared" si="37"/>
        <v>159.06090436783572</v>
      </c>
      <c r="Q383" s="5">
        <f t="shared" si="38"/>
        <v>161.52634838553718</v>
      </c>
      <c r="R383" s="10">
        <f>Q383*Index!$H$16</f>
        <v>221.02568469537835</v>
      </c>
      <c r="T383" s="7">
        <v>8.1549878699762743</v>
      </c>
      <c r="U383" s="5">
        <f t="shared" si="39"/>
        <v>8.2813901819609068</v>
      </c>
      <c r="V383" s="5">
        <f>U383*(Index!$G$16/Index!$G$7)</f>
        <v>9.3696328660223518</v>
      </c>
      <c r="X383" s="7">
        <v>230.4</v>
      </c>
      <c r="Y383" s="20">
        <f t="shared" si="35"/>
        <v>230.4</v>
      </c>
    </row>
    <row r="384" spans="1:25">
      <c r="A384" s="2" t="s">
        <v>591</v>
      </c>
      <c r="B384" s="2" t="s">
        <v>33</v>
      </c>
      <c r="C384" s="2">
        <v>30</v>
      </c>
      <c r="D384" s="2" t="s">
        <v>1429</v>
      </c>
      <c r="E384" s="2" t="s">
        <v>41</v>
      </c>
      <c r="F384" s="2" t="s">
        <v>197</v>
      </c>
      <c r="G384" s="16">
        <v>31.534734929999999</v>
      </c>
      <c r="H384" s="16">
        <v>46.693404919999999</v>
      </c>
      <c r="I384" s="16">
        <f t="shared" si="36"/>
        <v>37.420437296998969</v>
      </c>
      <c r="J384" s="7">
        <v>1.613319277</v>
      </c>
      <c r="K384" s="18">
        <v>0</v>
      </c>
      <c r="L384" s="15">
        <v>0.97955364599999994</v>
      </c>
      <c r="M384" s="15">
        <v>0.89986139099999995</v>
      </c>
      <c r="N384" s="7">
        <v>111.24670867532087</v>
      </c>
      <c r="O384" s="8">
        <f t="shared" si="34"/>
        <v>111.25</v>
      </c>
      <c r="P384" s="5">
        <f t="shared" si="37"/>
        <v>111.70282018088969</v>
      </c>
      <c r="Q384" s="5">
        <f t="shared" si="38"/>
        <v>113.43421389369348</v>
      </c>
      <c r="R384" s="10">
        <f>Q384*Index!$H$16</f>
        <v>155.21848320308155</v>
      </c>
      <c r="T384" s="7">
        <v>5.9839837566051921</v>
      </c>
      <c r="U384" s="5">
        <f t="shared" si="39"/>
        <v>6.0767355048325733</v>
      </c>
      <c r="V384" s="5">
        <f>U384*(Index!$G$16/Index!$G$7)</f>
        <v>6.8752684577316279</v>
      </c>
      <c r="X384" s="7">
        <v>159.31</v>
      </c>
      <c r="Y384" s="20">
        <f t="shared" si="35"/>
        <v>159.31</v>
      </c>
    </row>
    <row r="385" spans="1:25">
      <c r="A385" s="2" t="s">
        <v>592</v>
      </c>
      <c r="B385" s="2" t="s">
        <v>33</v>
      </c>
      <c r="C385" s="2">
        <v>30</v>
      </c>
      <c r="D385" s="2" t="s">
        <v>203</v>
      </c>
      <c r="E385" s="2" t="s">
        <v>41</v>
      </c>
      <c r="F385" s="2" t="s">
        <v>22</v>
      </c>
      <c r="G385" s="16">
        <v>31.534734929999999</v>
      </c>
      <c r="H385" s="16">
        <v>33.707769560000003</v>
      </c>
      <c r="I385" s="16">
        <f t="shared" si="36"/>
        <v>28.594622209178553</v>
      </c>
      <c r="J385" s="7">
        <v>1.893073644</v>
      </c>
      <c r="K385" s="18">
        <v>1</v>
      </c>
      <c r="L385" s="15">
        <v>1.035402113</v>
      </c>
      <c r="M385" s="15">
        <v>0.89011657799999999</v>
      </c>
      <c r="N385" s="7">
        <v>113.82930119591281</v>
      </c>
      <c r="O385" s="8">
        <f t="shared" si="34"/>
        <v>113.83</v>
      </c>
      <c r="P385" s="5">
        <f t="shared" si="37"/>
        <v>114.29600133081604</v>
      </c>
      <c r="Q385" s="5">
        <f t="shared" si="38"/>
        <v>116.0675893514437</v>
      </c>
      <c r="R385" s="10">
        <f>Q385*Index!$H$16</f>
        <v>158.82188053996683</v>
      </c>
      <c r="T385" s="7">
        <v>5.3174906404446709</v>
      </c>
      <c r="U385" s="5">
        <f t="shared" si="39"/>
        <v>5.3999117453715639</v>
      </c>
      <c r="V385" s="5">
        <f>U385*(Index!$G$16/Index!$G$7)</f>
        <v>6.1095044975979338</v>
      </c>
      <c r="X385" s="7">
        <v>164.93</v>
      </c>
      <c r="Y385" s="20">
        <f t="shared" si="35"/>
        <v>164.93</v>
      </c>
    </row>
    <row r="386" spans="1:25">
      <c r="A386" s="2" t="s">
        <v>593</v>
      </c>
      <c r="B386" s="2" t="s">
        <v>0</v>
      </c>
      <c r="C386" s="2">
        <v>45</v>
      </c>
      <c r="D386" s="2" t="s">
        <v>42</v>
      </c>
      <c r="E386" s="2" t="s">
        <v>34</v>
      </c>
      <c r="F386" s="2" t="s">
        <v>22</v>
      </c>
      <c r="G386" s="16">
        <v>46.801956920000002</v>
      </c>
      <c r="H386" s="16">
        <v>30.64186999</v>
      </c>
      <c r="I386" s="16">
        <f t="shared" si="36"/>
        <v>30.680801389006781</v>
      </c>
      <c r="J386" s="7">
        <v>1.261081374</v>
      </c>
      <c r="K386" s="18">
        <v>1</v>
      </c>
      <c r="L386" s="15">
        <v>1.0005027049999999</v>
      </c>
      <c r="M386" s="15">
        <v>1</v>
      </c>
      <c r="N386" s="7">
        <v>97.712063330000007</v>
      </c>
      <c r="O386" s="8">
        <f t="shared" ref="O386:O449" si="40">ROUND(J386*SUM(G386:H386)*L386*$M386,2)</f>
        <v>97.71</v>
      </c>
      <c r="P386" s="5">
        <f t="shared" si="37"/>
        <v>98.112682789653007</v>
      </c>
      <c r="Q386" s="5">
        <f t="shared" si="38"/>
        <v>99.633429372892635</v>
      </c>
      <c r="R386" s="10">
        <f>Q386*Index!$H$16</f>
        <v>136.33408521766589</v>
      </c>
      <c r="T386" s="7">
        <v>8.2391635749999992</v>
      </c>
      <c r="U386" s="5">
        <f t="shared" si="39"/>
        <v>8.3668706104124997</v>
      </c>
      <c r="V386" s="5">
        <f>U386*(Index!$G$16/Index!$G$7)</f>
        <v>9.466346124813894</v>
      </c>
      <c r="X386" s="7">
        <v>145.80000000000001</v>
      </c>
      <c r="Y386" s="20">
        <f t="shared" ref="Y386:Y449" si="41">ROUND((R386+V386) * IF(D386 = "Forensische en beveiligde zorg - niet klinische of ambulante zorg", 0.982799429, 1),2)</f>
        <v>145.80000000000001</v>
      </c>
    </row>
    <row r="387" spans="1:25">
      <c r="A387" s="2" t="s">
        <v>594</v>
      </c>
      <c r="B387" s="2" t="s">
        <v>0</v>
      </c>
      <c r="C387" s="2">
        <v>45</v>
      </c>
      <c r="D387" s="2" t="s">
        <v>43</v>
      </c>
      <c r="E387" s="2" t="s">
        <v>34</v>
      </c>
      <c r="F387" s="2" t="s">
        <v>22</v>
      </c>
      <c r="G387" s="16">
        <v>46.801956920000002</v>
      </c>
      <c r="H387" s="16">
        <v>48.915636480000003</v>
      </c>
      <c r="I387" s="16">
        <f t="shared" si="36"/>
        <v>50.918464809741685</v>
      </c>
      <c r="J387" s="7">
        <v>1.543853911</v>
      </c>
      <c r="K387" s="18">
        <v>0</v>
      </c>
      <c r="L387" s="15">
        <v>1.020924349</v>
      </c>
      <c r="M387" s="15">
        <v>1</v>
      </c>
      <c r="N387" s="7">
        <v>150.8660553</v>
      </c>
      <c r="O387" s="8">
        <f t="shared" si="40"/>
        <v>150.87</v>
      </c>
      <c r="P387" s="5">
        <f t="shared" si="37"/>
        <v>151.48460612673</v>
      </c>
      <c r="Q387" s="5">
        <f t="shared" si="38"/>
        <v>153.83261752169432</v>
      </c>
      <c r="R387" s="10">
        <f>Q387*Index!$H$16</f>
        <v>210.49791539309717</v>
      </c>
      <c r="T387" s="7">
        <v>9.2886388320000002</v>
      </c>
      <c r="U387" s="5">
        <f t="shared" si="39"/>
        <v>9.4326127338960006</v>
      </c>
      <c r="V387" s="5">
        <f>U387*(Index!$G$16/Index!$G$7)</f>
        <v>10.672135516146621</v>
      </c>
      <c r="X387" s="7">
        <v>221.17</v>
      </c>
      <c r="Y387" s="20">
        <f t="shared" si="41"/>
        <v>221.17</v>
      </c>
    </row>
    <row r="388" spans="1:25">
      <c r="A388" s="2" t="s">
        <v>595</v>
      </c>
      <c r="B388" s="2" t="s">
        <v>0</v>
      </c>
      <c r="C388" s="2">
        <v>45</v>
      </c>
      <c r="D388" s="2" t="s">
        <v>44</v>
      </c>
      <c r="E388" s="2" t="s">
        <v>34</v>
      </c>
      <c r="F388" s="2" t="s">
        <v>22</v>
      </c>
      <c r="G388" s="16">
        <v>46.801956920000002</v>
      </c>
      <c r="H388" s="16">
        <v>66.574181269999997</v>
      </c>
      <c r="I388" s="16">
        <f t="shared" si="36"/>
        <v>70.984358060410102</v>
      </c>
      <c r="J388" s="7">
        <v>1.643129633</v>
      </c>
      <c r="K388" s="18">
        <v>0</v>
      </c>
      <c r="L388" s="15">
        <v>1.0388986330000001</v>
      </c>
      <c r="M388" s="15">
        <v>1</v>
      </c>
      <c r="N388" s="7">
        <v>193.53818459999999</v>
      </c>
      <c r="O388" s="8">
        <f t="shared" si="40"/>
        <v>193.54</v>
      </c>
      <c r="P388" s="5">
        <f t="shared" si="37"/>
        <v>194.33169115685999</v>
      </c>
      <c r="Q388" s="5">
        <f t="shared" si="38"/>
        <v>197.34383236979133</v>
      </c>
      <c r="R388" s="10">
        <f>Q388*Index!$H$16</f>
        <v>270.036784127837</v>
      </c>
      <c r="T388" s="7">
        <v>10.870334959999999</v>
      </c>
      <c r="U388" s="5">
        <f t="shared" si="39"/>
        <v>11.038825151879999</v>
      </c>
      <c r="V388" s="5">
        <f>U388*(Index!$G$16/Index!$G$7)</f>
        <v>12.489417437500625</v>
      </c>
      <c r="X388" s="7">
        <v>282.52999999999997</v>
      </c>
      <c r="Y388" s="20">
        <f t="shared" si="41"/>
        <v>282.52999999999997</v>
      </c>
    </row>
    <row r="389" spans="1:25">
      <c r="A389" s="2" t="s">
        <v>596</v>
      </c>
      <c r="B389" s="2" t="s">
        <v>0</v>
      </c>
      <c r="C389" s="2">
        <v>45</v>
      </c>
      <c r="D389" s="2" t="s">
        <v>45</v>
      </c>
      <c r="E389" s="2" t="s">
        <v>34</v>
      </c>
      <c r="F389" s="2" t="s">
        <v>22</v>
      </c>
      <c r="G389" s="16">
        <v>46.801956920000002</v>
      </c>
      <c r="H389" s="16">
        <v>87.793330040000001</v>
      </c>
      <c r="I389" s="16">
        <f t="shared" si="36"/>
        <v>95.792411662301305</v>
      </c>
      <c r="J389" s="7">
        <v>1.7261119840000001</v>
      </c>
      <c r="K389" s="18">
        <v>0</v>
      </c>
      <c r="L389" s="15">
        <v>1.059430622</v>
      </c>
      <c r="M389" s="15">
        <v>1</v>
      </c>
      <c r="N389" s="7">
        <v>246.1338485</v>
      </c>
      <c r="O389" s="8">
        <f t="shared" si="40"/>
        <v>246.13</v>
      </c>
      <c r="P389" s="5">
        <f t="shared" si="37"/>
        <v>247.14299727885</v>
      </c>
      <c r="Q389" s="5">
        <f t="shared" si="38"/>
        <v>250.97371373667221</v>
      </c>
      <c r="R389" s="10">
        <f>Q389*Index!$H$16</f>
        <v>343.42159947049669</v>
      </c>
      <c r="T389" s="7">
        <v>11.06347697</v>
      </c>
      <c r="U389" s="5">
        <f t="shared" si="39"/>
        <v>11.234960863035001</v>
      </c>
      <c r="V389" s="5">
        <f>U389*(Index!$G$16/Index!$G$7)</f>
        <v>12.711326991942538</v>
      </c>
      <c r="X389" s="7">
        <v>356.13</v>
      </c>
      <c r="Y389" s="20">
        <f t="shared" si="41"/>
        <v>356.13</v>
      </c>
    </row>
    <row r="390" spans="1:25">
      <c r="A390" s="2" t="s">
        <v>597</v>
      </c>
      <c r="B390" s="2" t="s">
        <v>0</v>
      </c>
      <c r="C390" s="2">
        <v>45</v>
      </c>
      <c r="D390" s="2" t="s">
        <v>1434</v>
      </c>
      <c r="E390" s="2" t="s">
        <v>34</v>
      </c>
      <c r="F390" s="2" t="s">
        <v>22</v>
      </c>
      <c r="G390" s="16">
        <v>46.801956920000002</v>
      </c>
      <c r="H390" s="16">
        <v>110.33632420000001</v>
      </c>
      <c r="I390" s="16">
        <f t="shared" si="36"/>
        <v>118.49372530551861</v>
      </c>
      <c r="J390" s="7">
        <v>1.7294778980000001</v>
      </c>
      <c r="K390" s="18">
        <v>0</v>
      </c>
      <c r="L390" s="15">
        <v>1.0519122460000001</v>
      </c>
      <c r="M390" s="15">
        <v>1</v>
      </c>
      <c r="N390" s="7">
        <v>285.87522910000001</v>
      </c>
      <c r="O390" s="8">
        <f t="shared" si="40"/>
        <v>285.88</v>
      </c>
      <c r="P390" s="5">
        <f t="shared" si="37"/>
        <v>287.04731753931003</v>
      </c>
      <c r="Q390" s="5">
        <f t="shared" si="38"/>
        <v>291.49655096116936</v>
      </c>
      <c r="R390" s="10">
        <f>Q390*Index!$H$16</f>
        <v>398.87130122420643</v>
      </c>
      <c r="T390" s="7">
        <v>13.45132482</v>
      </c>
      <c r="U390" s="5">
        <f t="shared" si="39"/>
        <v>13.659820354710002</v>
      </c>
      <c r="V390" s="5">
        <f>U390*(Index!$G$16/Index!$G$7)</f>
        <v>15.454832935929419</v>
      </c>
      <c r="X390" s="7">
        <v>414.33</v>
      </c>
      <c r="Y390" s="20">
        <f t="shared" si="41"/>
        <v>414.33</v>
      </c>
    </row>
    <row r="391" spans="1:25">
      <c r="A391" s="2" t="s">
        <v>598</v>
      </c>
      <c r="B391" s="2" t="s">
        <v>0</v>
      </c>
      <c r="C391" s="2">
        <v>45</v>
      </c>
      <c r="D391" s="2" t="s">
        <v>1435</v>
      </c>
      <c r="E391" s="2" t="s">
        <v>34</v>
      </c>
      <c r="F391" s="2" t="s">
        <v>197</v>
      </c>
      <c r="G391" s="16">
        <v>46.801956920000002</v>
      </c>
      <c r="H391" s="16">
        <v>151.18247719999999</v>
      </c>
      <c r="I391" s="16">
        <f t="shared" si="36"/>
        <v>170.3605922192954</v>
      </c>
      <c r="J391" s="7">
        <v>1.73496104</v>
      </c>
      <c r="K391" s="18">
        <v>0</v>
      </c>
      <c r="L391" s="15">
        <v>1.096866782</v>
      </c>
      <c r="M391" s="15">
        <v>1</v>
      </c>
      <c r="N391" s="7">
        <v>376.76856229999999</v>
      </c>
      <c r="O391" s="8">
        <f t="shared" si="40"/>
        <v>376.77</v>
      </c>
      <c r="P391" s="5">
        <f t="shared" si="37"/>
        <v>378.31331340542999</v>
      </c>
      <c r="Q391" s="5">
        <f t="shared" si="38"/>
        <v>384.17716976321418</v>
      </c>
      <c r="R391" s="10">
        <f>Q391*Index!$H$16</f>
        <v>525.69146049518451</v>
      </c>
      <c r="T391" s="7">
        <v>17.466577439999998</v>
      </c>
      <c r="U391" s="5">
        <f t="shared" si="39"/>
        <v>17.73730939032</v>
      </c>
      <c r="V391" s="5">
        <f>U391*(Index!$G$16/Index!$G$7)</f>
        <v>20.068137518790042</v>
      </c>
      <c r="X391" s="7">
        <v>545.76</v>
      </c>
      <c r="Y391" s="20">
        <f t="shared" si="41"/>
        <v>545.76</v>
      </c>
    </row>
    <row r="392" spans="1:25">
      <c r="A392" s="2" t="s">
        <v>599</v>
      </c>
      <c r="B392" s="2" t="s">
        <v>0</v>
      </c>
      <c r="C392" s="2">
        <v>45</v>
      </c>
      <c r="D392" s="2" t="s">
        <v>1429</v>
      </c>
      <c r="E392" s="2" t="s">
        <v>34</v>
      </c>
      <c r="F392" s="2" t="s">
        <v>197</v>
      </c>
      <c r="G392" s="16">
        <v>46.801956920000002</v>
      </c>
      <c r="H392" s="16">
        <v>112.5154422</v>
      </c>
      <c r="I392" s="16">
        <f t="shared" si="36"/>
        <v>109.25798225923319</v>
      </c>
      <c r="J392" s="7">
        <v>1.7596624830000001</v>
      </c>
      <c r="K392" s="18">
        <v>0</v>
      </c>
      <c r="L392" s="15">
        <v>0.97955364599999994</v>
      </c>
      <c r="M392" s="15">
        <v>1</v>
      </c>
      <c r="N392" s="7">
        <v>274.61282019999999</v>
      </c>
      <c r="O392" s="8">
        <f t="shared" si="40"/>
        <v>274.61</v>
      </c>
      <c r="P392" s="5">
        <f t="shared" si="37"/>
        <v>275.73873276282001</v>
      </c>
      <c r="Q392" s="5">
        <f t="shared" si="38"/>
        <v>280.01268312064371</v>
      </c>
      <c r="R392" s="10">
        <f>Q392*Index!$H$16</f>
        <v>383.15727204089899</v>
      </c>
      <c r="T392" s="7">
        <v>13.72950808</v>
      </c>
      <c r="U392" s="5">
        <f t="shared" si="39"/>
        <v>13.942315455240001</v>
      </c>
      <c r="V392" s="5">
        <f>U392*(Index!$G$16/Index!$G$7)</f>
        <v>15.774450212770422</v>
      </c>
      <c r="X392" s="7">
        <v>392.07</v>
      </c>
      <c r="Y392" s="20">
        <f t="shared" si="41"/>
        <v>392.07</v>
      </c>
    </row>
    <row r="393" spans="1:25">
      <c r="A393" s="2" t="s">
        <v>600</v>
      </c>
      <c r="B393" s="2" t="s">
        <v>0</v>
      </c>
      <c r="C393" s="2">
        <v>45</v>
      </c>
      <c r="D393" s="2" t="s">
        <v>203</v>
      </c>
      <c r="E393" s="2" t="s">
        <v>34</v>
      </c>
      <c r="F393" s="2" t="s">
        <v>22</v>
      </c>
      <c r="G393" s="16">
        <v>46.801956920000002</v>
      </c>
      <c r="H393" s="16">
        <v>79.244110899999995</v>
      </c>
      <c r="I393" s="16">
        <f t="shared" si="36"/>
        <v>83.706408036169279</v>
      </c>
      <c r="J393" s="7">
        <v>1.892692501</v>
      </c>
      <c r="K393" s="18">
        <v>1</v>
      </c>
      <c r="L393" s="15">
        <v>1.035402113</v>
      </c>
      <c r="M393" s="15">
        <v>1</v>
      </c>
      <c r="N393" s="7">
        <v>247.01220359999999</v>
      </c>
      <c r="O393" s="8">
        <f t="shared" si="40"/>
        <v>247.01</v>
      </c>
      <c r="P393" s="5">
        <f t="shared" si="37"/>
        <v>248.02495363475998</v>
      </c>
      <c r="Q393" s="5">
        <f t="shared" si="38"/>
        <v>251.86934041609877</v>
      </c>
      <c r="R393" s="10">
        <f>Q393*Index!$H$16</f>
        <v>344.64713636915309</v>
      </c>
      <c r="T393" s="7">
        <v>11.72817429</v>
      </c>
      <c r="U393" s="5">
        <f t="shared" si="39"/>
        <v>11.909960991495002</v>
      </c>
      <c r="V393" s="5">
        <f>U393*(Index!$G$16/Index!$G$7)</f>
        <v>13.475027680984409</v>
      </c>
      <c r="X393" s="7">
        <v>358.12</v>
      </c>
      <c r="Y393" s="20">
        <f t="shared" si="41"/>
        <v>358.12</v>
      </c>
    </row>
    <row r="394" spans="1:25">
      <c r="A394" s="2" t="s">
        <v>601</v>
      </c>
      <c r="B394" s="2" t="s">
        <v>0</v>
      </c>
      <c r="C394" s="2">
        <v>45</v>
      </c>
      <c r="D394" s="2" t="s">
        <v>42</v>
      </c>
      <c r="E394" s="2" t="s">
        <v>35</v>
      </c>
      <c r="F394" s="2" t="s">
        <v>22</v>
      </c>
      <c r="G394" s="16">
        <v>46.801956920000002</v>
      </c>
      <c r="H394" s="16">
        <v>29.170772970000002</v>
      </c>
      <c r="I394" s="16">
        <f t="shared" si="36"/>
        <v>29.208964841179359</v>
      </c>
      <c r="J394" s="7">
        <v>2.483560797</v>
      </c>
      <c r="K394" s="18">
        <v>0</v>
      </c>
      <c r="L394" s="15">
        <v>1.0005027049999999</v>
      </c>
      <c r="M394" s="15">
        <v>1</v>
      </c>
      <c r="N394" s="7">
        <v>188.77774539999999</v>
      </c>
      <c r="O394" s="8">
        <f t="shared" si="40"/>
        <v>188.78</v>
      </c>
      <c r="P394" s="5">
        <f t="shared" si="37"/>
        <v>189.55173415613999</v>
      </c>
      <c r="Q394" s="5">
        <f t="shared" si="38"/>
        <v>192.48978603556017</v>
      </c>
      <c r="R394" s="10">
        <f>Q394*Index!$H$16</f>
        <v>263.39471659340745</v>
      </c>
      <c r="T394" s="7">
        <v>9.2244191400000002</v>
      </c>
      <c r="U394" s="5">
        <f t="shared" si="39"/>
        <v>9.3673976366700007</v>
      </c>
      <c r="V394" s="5">
        <f>U394*(Index!$G$16/Index!$G$7)</f>
        <v>10.598350619540664</v>
      </c>
      <c r="X394" s="7">
        <v>273.99</v>
      </c>
      <c r="Y394" s="20">
        <f t="shared" si="41"/>
        <v>273.99</v>
      </c>
    </row>
    <row r="395" spans="1:25">
      <c r="A395" s="2" t="s">
        <v>602</v>
      </c>
      <c r="B395" s="2" t="s">
        <v>0</v>
      </c>
      <c r="C395" s="2">
        <v>45</v>
      </c>
      <c r="D395" s="2" t="s">
        <v>43</v>
      </c>
      <c r="E395" s="2" t="s">
        <v>35</v>
      </c>
      <c r="F395" s="2" t="s">
        <v>22</v>
      </c>
      <c r="G395" s="16">
        <v>46.801956920000002</v>
      </c>
      <c r="H395" s="16">
        <v>46.576118409999999</v>
      </c>
      <c r="I395" s="16">
        <f t="shared" si="36"/>
        <v>48.5299938471532</v>
      </c>
      <c r="J395" s="7">
        <v>2.8455207680000001</v>
      </c>
      <c r="K395" s="18">
        <v>0</v>
      </c>
      <c r="L395" s="15">
        <v>1.020924349</v>
      </c>
      <c r="M395" s="15">
        <v>1</v>
      </c>
      <c r="N395" s="7">
        <v>271.26904589999998</v>
      </c>
      <c r="O395" s="8">
        <f t="shared" si="40"/>
        <v>271.27</v>
      </c>
      <c r="P395" s="5">
        <f t="shared" si="37"/>
        <v>272.38124898818995</v>
      </c>
      <c r="Q395" s="5">
        <f t="shared" si="38"/>
        <v>276.60315834750691</v>
      </c>
      <c r="R395" s="10">
        <f>Q395*Index!$H$16</f>
        <v>378.49182547443718</v>
      </c>
      <c r="T395" s="7">
        <v>10.56639768</v>
      </c>
      <c r="U395" s="5">
        <f t="shared" si="39"/>
        <v>10.730176844040001</v>
      </c>
      <c r="V395" s="5">
        <f>U395*(Index!$G$16/Index!$G$7)</f>
        <v>12.140210207115658</v>
      </c>
      <c r="X395" s="7">
        <v>390.63</v>
      </c>
      <c r="Y395" s="20">
        <f t="shared" si="41"/>
        <v>390.63</v>
      </c>
    </row>
    <row r="396" spans="1:25">
      <c r="A396" s="2" t="s">
        <v>603</v>
      </c>
      <c r="B396" s="2" t="s">
        <v>0</v>
      </c>
      <c r="C396" s="2">
        <v>45</v>
      </c>
      <c r="D396" s="2" t="s">
        <v>44</v>
      </c>
      <c r="E396" s="2" t="s">
        <v>35</v>
      </c>
      <c r="F396" s="2" t="s">
        <v>22</v>
      </c>
      <c r="G396" s="16">
        <v>46.801956920000002</v>
      </c>
      <c r="H396" s="16">
        <v>63.431484789999999</v>
      </c>
      <c r="I396" s="16">
        <f t="shared" si="36"/>
        <v>67.719414983404192</v>
      </c>
      <c r="J396" s="7">
        <v>2.8938253390000002</v>
      </c>
      <c r="K396" s="18">
        <v>0</v>
      </c>
      <c r="L396" s="15">
        <v>1.0388986330000001</v>
      </c>
      <c r="M396" s="15">
        <v>1</v>
      </c>
      <c r="N396" s="7">
        <v>331.40484809999998</v>
      </c>
      <c r="O396" s="8">
        <f t="shared" si="40"/>
        <v>331.4</v>
      </c>
      <c r="P396" s="5">
        <f t="shared" si="37"/>
        <v>332.76360797720997</v>
      </c>
      <c r="Q396" s="5">
        <f t="shared" si="38"/>
        <v>337.92144390085673</v>
      </c>
      <c r="R396" s="10">
        <f>Q396*Index!$H$16</f>
        <v>462.39712132392458</v>
      </c>
      <c r="T396" s="7">
        <v>13.371758359999999</v>
      </c>
      <c r="U396" s="5">
        <f t="shared" si="39"/>
        <v>13.579020614580001</v>
      </c>
      <c r="V396" s="5">
        <f>U396*(Index!$G$16/Index!$G$7)</f>
        <v>15.363415446346908</v>
      </c>
      <c r="X396" s="7">
        <v>477.76</v>
      </c>
      <c r="Y396" s="20">
        <f t="shared" si="41"/>
        <v>477.76</v>
      </c>
    </row>
    <row r="397" spans="1:25">
      <c r="A397" s="2" t="s">
        <v>604</v>
      </c>
      <c r="B397" s="2" t="s">
        <v>0</v>
      </c>
      <c r="C397" s="2">
        <v>45</v>
      </c>
      <c r="D397" s="2" t="s">
        <v>45</v>
      </c>
      <c r="E397" s="2" t="s">
        <v>35</v>
      </c>
      <c r="F397" s="2" t="s">
        <v>22</v>
      </c>
      <c r="G397" s="16">
        <v>46.801956920000002</v>
      </c>
      <c r="H397" s="16">
        <v>83.68019194</v>
      </c>
      <c r="I397" s="16">
        <f t="shared" si="36"/>
        <v>91.434827206646389</v>
      </c>
      <c r="J397" s="7">
        <v>2.8295098699999999</v>
      </c>
      <c r="K397" s="18">
        <v>0</v>
      </c>
      <c r="L397" s="15">
        <v>1.059430622</v>
      </c>
      <c r="M397" s="15">
        <v>1</v>
      </c>
      <c r="N397" s="7">
        <v>391.1423451</v>
      </c>
      <c r="O397" s="8">
        <f t="shared" si="40"/>
        <v>391.14</v>
      </c>
      <c r="P397" s="5">
        <f t="shared" si="37"/>
        <v>392.74602871490998</v>
      </c>
      <c r="Q397" s="5">
        <f t="shared" si="38"/>
        <v>398.8335921599911</v>
      </c>
      <c r="R397" s="10">
        <f>Q397*Index!$H$16</f>
        <v>545.74667642627367</v>
      </c>
      <c r="T397" s="7">
        <v>11.81195889</v>
      </c>
      <c r="U397" s="5">
        <f t="shared" si="39"/>
        <v>11.995044252795001</v>
      </c>
      <c r="V397" s="5">
        <f>U397*(Index!$G$16/Index!$G$7)</f>
        <v>13.571291581598748</v>
      </c>
      <c r="X397" s="7">
        <v>559.32000000000005</v>
      </c>
      <c r="Y397" s="20">
        <f t="shared" si="41"/>
        <v>559.32000000000005</v>
      </c>
    </row>
    <row r="398" spans="1:25">
      <c r="A398" s="2" t="s">
        <v>605</v>
      </c>
      <c r="B398" s="2" t="s">
        <v>0</v>
      </c>
      <c r="C398" s="2">
        <v>45</v>
      </c>
      <c r="D398" s="2" t="s">
        <v>1434</v>
      </c>
      <c r="E398" s="2" t="s">
        <v>35</v>
      </c>
      <c r="F398" s="2" t="s">
        <v>22</v>
      </c>
      <c r="G398" s="16">
        <v>46.801956920000002</v>
      </c>
      <c r="H398" s="16">
        <v>105.22930909999999</v>
      </c>
      <c r="I398" s="16">
        <f t="shared" si="36"/>
        <v>113.12159358132169</v>
      </c>
      <c r="J398" s="7">
        <v>2.8900842249999998</v>
      </c>
      <c r="K398" s="18">
        <v>0</v>
      </c>
      <c r="L398" s="15">
        <v>1.0519122460000001</v>
      </c>
      <c r="M398" s="15">
        <v>1</v>
      </c>
      <c r="N398" s="7">
        <v>462.1925306</v>
      </c>
      <c r="O398" s="8">
        <f t="shared" si="40"/>
        <v>462.19</v>
      </c>
      <c r="P398" s="5">
        <f t="shared" si="37"/>
        <v>464.08751997546</v>
      </c>
      <c r="Q398" s="5">
        <f t="shared" si="38"/>
        <v>471.28087653507964</v>
      </c>
      <c r="R398" s="10">
        <f>Q398*Index!$H$16</f>
        <v>644.88041400761858</v>
      </c>
      <c r="T398" s="7">
        <v>12.82193818</v>
      </c>
      <c r="U398" s="5">
        <f t="shared" si="39"/>
        <v>13.020678221790002</v>
      </c>
      <c r="V398" s="5">
        <f>U398*(Index!$G$16/Index!$G$7)</f>
        <v>14.731702277539299</v>
      </c>
      <c r="X398" s="7">
        <v>659.61</v>
      </c>
      <c r="Y398" s="20">
        <f t="shared" si="41"/>
        <v>659.61</v>
      </c>
    </row>
    <row r="399" spans="1:25">
      <c r="A399" s="2" t="s">
        <v>606</v>
      </c>
      <c r="B399" s="2" t="s">
        <v>0</v>
      </c>
      <c r="C399" s="2">
        <v>45</v>
      </c>
      <c r="D399" s="2" t="s">
        <v>1435</v>
      </c>
      <c r="E399" s="2" t="s">
        <v>35</v>
      </c>
      <c r="F399" s="2" t="s">
        <v>197</v>
      </c>
      <c r="G399" s="16">
        <v>46.801956920000002</v>
      </c>
      <c r="H399" s="16">
        <v>143.91863660000001</v>
      </c>
      <c r="I399" s="16">
        <f t="shared" si="36"/>
        <v>162.39312675541245</v>
      </c>
      <c r="J399" s="7">
        <v>3.2655199760000002</v>
      </c>
      <c r="K399" s="18">
        <v>0</v>
      </c>
      <c r="L399" s="15">
        <v>1.096866782</v>
      </c>
      <c r="M399" s="15">
        <v>1</v>
      </c>
      <c r="N399" s="7">
        <v>683.13072460000001</v>
      </c>
      <c r="O399" s="8">
        <f t="shared" si="40"/>
        <v>683.13</v>
      </c>
      <c r="P399" s="5">
        <f t="shared" si="37"/>
        <v>685.93156057086003</v>
      </c>
      <c r="Q399" s="5">
        <f t="shared" si="38"/>
        <v>696.56349975970841</v>
      </c>
      <c r="R399" s="10">
        <f>Q399*Index!$H$16</f>
        <v>953.14743388320028</v>
      </c>
      <c r="T399" s="7">
        <v>17.71347407</v>
      </c>
      <c r="U399" s="5">
        <f t="shared" si="39"/>
        <v>17.988032918085</v>
      </c>
      <c r="V399" s="5">
        <f>U399*(Index!$G$16/Index!$G$7)</f>
        <v>20.351808177268275</v>
      </c>
      <c r="X399" s="7">
        <v>973.5</v>
      </c>
      <c r="Y399" s="20">
        <f t="shared" si="41"/>
        <v>973.5</v>
      </c>
    </row>
    <row r="400" spans="1:25">
      <c r="A400" s="2" t="s">
        <v>607</v>
      </c>
      <c r="B400" s="2" t="s">
        <v>0</v>
      </c>
      <c r="C400" s="2">
        <v>45</v>
      </c>
      <c r="D400" s="2" t="s">
        <v>1429</v>
      </c>
      <c r="E400" s="2" t="s">
        <v>35</v>
      </c>
      <c r="F400" s="2" t="s">
        <v>197</v>
      </c>
      <c r="G400" s="16">
        <v>46.801956920000002</v>
      </c>
      <c r="H400" s="16">
        <v>107.1069371</v>
      </c>
      <c r="I400" s="16">
        <f t="shared" si="36"/>
        <v>103.96006136911856</v>
      </c>
      <c r="J400" s="7">
        <v>3.3971029829999999</v>
      </c>
      <c r="K400" s="18">
        <v>0</v>
      </c>
      <c r="L400" s="15">
        <v>0.97955364599999994</v>
      </c>
      <c r="M400" s="15">
        <v>1</v>
      </c>
      <c r="N400" s="7">
        <v>512.15410220000001</v>
      </c>
      <c r="O400" s="8">
        <f t="shared" si="40"/>
        <v>512.15</v>
      </c>
      <c r="P400" s="5">
        <f t="shared" si="37"/>
        <v>514.25393401901999</v>
      </c>
      <c r="Q400" s="5">
        <f t="shared" si="38"/>
        <v>522.22486999631485</v>
      </c>
      <c r="R400" s="10">
        <f>Q400*Index!$H$16</f>
        <v>714.58997624579138</v>
      </c>
      <c r="T400" s="7">
        <v>14.7882376</v>
      </c>
      <c r="U400" s="5">
        <f t="shared" si="39"/>
        <v>15.017455282800002</v>
      </c>
      <c r="V400" s="5">
        <f>U400*(Index!$G$16/Index!$G$7)</f>
        <v>16.990872243677618</v>
      </c>
      <c r="X400" s="7">
        <v>719</v>
      </c>
      <c r="Y400" s="20">
        <f t="shared" si="41"/>
        <v>719</v>
      </c>
    </row>
    <row r="401" spans="1:25">
      <c r="A401" s="2" t="s">
        <v>608</v>
      </c>
      <c r="B401" s="2" t="s">
        <v>0</v>
      </c>
      <c r="C401" s="2">
        <v>45</v>
      </c>
      <c r="D401" s="2" t="s">
        <v>203</v>
      </c>
      <c r="E401" s="2" t="s">
        <v>35</v>
      </c>
      <c r="F401" s="2" t="s">
        <v>22</v>
      </c>
      <c r="G401" s="16">
        <v>46.801956920000002</v>
      </c>
      <c r="H401" s="16">
        <v>75.380633419999995</v>
      </c>
      <c r="I401" s="16">
        <f t="shared" si="36"/>
        <v>79.706155289849363</v>
      </c>
      <c r="J401" s="7">
        <v>3.1795770999999999</v>
      </c>
      <c r="K401" s="18">
        <v>1</v>
      </c>
      <c r="L401" s="15">
        <v>1.035402113</v>
      </c>
      <c r="M401" s="15">
        <v>1</v>
      </c>
      <c r="N401" s="7">
        <v>402.24229630000002</v>
      </c>
      <c r="O401" s="8">
        <f t="shared" si="40"/>
        <v>402.24</v>
      </c>
      <c r="P401" s="5">
        <f t="shared" si="37"/>
        <v>403.89148971483002</v>
      </c>
      <c r="Q401" s="5">
        <f t="shared" si="38"/>
        <v>410.15180780540993</v>
      </c>
      <c r="R401" s="10">
        <f>Q401*Index!$H$16</f>
        <v>561.23403429427731</v>
      </c>
      <c r="T401" s="7">
        <v>11.12077143</v>
      </c>
      <c r="U401" s="5">
        <f t="shared" si="39"/>
        <v>11.293143387165001</v>
      </c>
      <c r="V401" s="5">
        <f>U401*(Index!$G$16/Index!$G$7)</f>
        <v>12.777155177589927</v>
      </c>
      <c r="X401" s="7">
        <v>574.01</v>
      </c>
      <c r="Y401" s="20">
        <f t="shared" si="41"/>
        <v>574.01</v>
      </c>
    </row>
    <row r="402" spans="1:25">
      <c r="A402" s="2" t="s">
        <v>609</v>
      </c>
      <c r="B402" s="2" t="s">
        <v>0</v>
      </c>
      <c r="C402" s="2">
        <v>45</v>
      </c>
      <c r="D402" s="2" t="s">
        <v>42</v>
      </c>
      <c r="E402" s="2" t="s">
        <v>36</v>
      </c>
      <c r="F402" s="2" t="s">
        <v>22</v>
      </c>
      <c r="G402" s="16">
        <v>46.801956920000002</v>
      </c>
      <c r="H402" s="16">
        <v>31.51477702</v>
      </c>
      <c r="I402" s="16">
        <f t="shared" si="36"/>
        <v>31.5541472337353</v>
      </c>
      <c r="J402" s="7">
        <v>1.9388135200000001</v>
      </c>
      <c r="K402" s="18">
        <v>0</v>
      </c>
      <c r="L402" s="15">
        <v>1.0005027049999999</v>
      </c>
      <c r="M402" s="15">
        <v>1</v>
      </c>
      <c r="N402" s="7">
        <v>151.91787410000001</v>
      </c>
      <c r="O402" s="8">
        <f t="shared" si="40"/>
        <v>151.91999999999999</v>
      </c>
      <c r="P402" s="5">
        <f t="shared" si="37"/>
        <v>152.54073738381001</v>
      </c>
      <c r="Q402" s="5">
        <f t="shared" si="38"/>
        <v>154.90511881325907</v>
      </c>
      <c r="R402" s="10">
        <f>Q402*Index!$H$16</f>
        <v>211.96547987823601</v>
      </c>
      <c r="T402" s="7">
        <v>8.0409516060000001</v>
      </c>
      <c r="U402" s="5">
        <f t="shared" si="39"/>
        <v>8.1655863558930015</v>
      </c>
      <c r="V402" s="5">
        <f>U402*(Index!$G$16/Index!$G$7)</f>
        <v>9.2386114661249668</v>
      </c>
      <c r="X402" s="7">
        <v>221.2</v>
      </c>
      <c r="Y402" s="20">
        <f t="shared" si="41"/>
        <v>221.2</v>
      </c>
    </row>
    <row r="403" spans="1:25">
      <c r="A403" s="2" t="s">
        <v>610</v>
      </c>
      <c r="B403" s="2" t="s">
        <v>0</v>
      </c>
      <c r="C403" s="2">
        <v>45</v>
      </c>
      <c r="D403" s="2" t="s">
        <v>43</v>
      </c>
      <c r="E403" s="2" t="s">
        <v>36</v>
      </c>
      <c r="F403" s="2" t="s">
        <v>22</v>
      </c>
      <c r="G403" s="16">
        <v>46.801956920000002</v>
      </c>
      <c r="H403" s="16">
        <v>50.301954729999999</v>
      </c>
      <c r="I403" s="16">
        <f t="shared" si="36"/>
        <v>52.333790866629762</v>
      </c>
      <c r="J403" s="7">
        <v>2.2154964810000002</v>
      </c>
      <c r="K403" s="18">
        <v>0</v>
      </c>
      <c r="L403" s="15">
        <v>1.020924349</v>
      </c>
      <c r="M403" s="15">
        <v>1</v>
      </c>
      <c r="N403" s="7">
        <v>219.63490039999999</v>
      </c>
      <c r="O403" s="8">
        <f t="shared" si="40"/>
        <v>219.63</v>
      </c>
      <c r="P403" s="5">
        <f t="shared" si="37"/>
        <v>220.53540349163998</v>
      </c>
      <c r="Q403" s="5">
        <f t="shared" si="38"/>
        <v>223.95370224576041</v>
      </c>
      <c r="R403" s="10">
        <f>Q403*Index!$H$16</f>
        <v>306.44858175575644</v>
      </c>
      <c r="T403" s="7">
        <v>9.1156170420000002</v>
      </c>
      <c r="U403" s="5">
        <f t="shared" si="39"/>
        <v>9.2569091061510012</v>
      </c>
      <c r="V403" s="5">
        <f>U403*(Index!$G$16/Index!$G$7)</f>
        <v>10.473342988681251</v>
      </c>
      <c r="X403" s="7">
        <v>316.92</v>
      </c>
      <c r="Y403" s="20">
        <f t="shared" si="41"/>
        <v>316.92</v>
      </c>
    </row>
    <row r="404" spans="1:25">
      <c r="A404" s="2" t="s">
        <v>611</v>
      </c>
      <c r="B404" s="2" t="s">
        <v>0</v>
      </c>
      <c r="C404" s="2">
        <v>45</v>
      </c>
      <c r="D404" s="2" t="s">
        <v>44</v>
      </c>
      <c r="E404" s="2" t="s">
        <v>36</v>
      </c>
      <c r="F404" s="2" t="s">
        <v>22</v>
      </c>
      <c r="G404" s="16">
        <v>46.801956920000002</v>
      </c>
      <c r="H404" s="16">
        <v>68.427676259999998</v>
      </c>
      <c r="I404" s="16">
        <f t="shared" si="36"/>
        <v>72.909951471793448</v>
      </c>
      <c r="J404" s="7">
        <v>2.2527385089999998</v>
      </c>
      <c r="K404" s="18">
        <v>0</v>
      </c>
      <c r="L404" s="15">
        <v>1.0388986330000001</v>
      </c>
      <c r="M404" s="15">
        <v>1</v>
      </c>
      <c r="N404" s="7">
        <v>269.67962610000001</v>
      </c>
      <c r="O404" s="8">
        <f t="shared" si="40"/>
        <v>269.68</v>
      </c>
      <c r="P404" s="5">
        <f t="shared" si="37"/>
        <v>270.78531256701001</v>
      </c>
      <c r="Q404" s="5">
        <f t="shared" si="38"/>
        <v>274.98248491179868</v>
      </c>
      <c r="R404" s="10">
        <f>Q404*Index!$H$16</f>
        <v>376.27416588282654</v>
      </c>
      <c r="T404" s="7">
        <v>10.208173929999999</v>
      </c>
      <c r="U404" s="5">
        <f t="shared" si="39"/>
        <v>10.366400625915</v>
      </c>
      <c r="V404" s="5">
        <f>U404*(Index!$G$16/Index!$G$7)</f>
        <v>11.72863080627474</v>
      </c>
      <c r="X404" s="7">
        <v>388</v>
      </c>
      <c r="Y404" s="20">
        <f t="shared" si="41"/>
        <v>388</v>
      </c>
    </row>
    <row r="405" spans="1:25">
      <c r="A405" s="2" t="s">
        <v>612</v>
      </c>
      <c r="B405" s="2" t="s">
        <v>0</v>
      </c>
      <c r="C405" s="2">
        <v>45</v>
      </c>
      <c r="D405" s="2" t="s">
        <v>45</v>
      </c>
      <c r="E405" s="2" t="s">
        <v>36</v>
      </c>
      <c r="F405" s="2" t="s">
        <v>22</v>
      </c>
      <c r="G405" s="16">
        <v>46.801956920000002</v>
      </c>
      <c r="H405" s="16">
        <v>90.212519459999996</v>
      </c>
      <c r="I405" s="16">
        <f t="shared" si="36"/>
        <v>98.355375014267707</v>
      </c>
      <c r="J405" s="7">
        <v>2.2702296660000001</v>
      </c>
      <c r="K405" s="18">
        <v>0</v>
      </c>
      <c r="L405" s="15">
        <v>1.059430622</v>
      </c>
      <c r="M405" s="15">
        <v>1</v>
      </c>
      <c r="N405" s="7">
        <v>329.54048119999999</v>
      </c>
      <c r="O405" s="8">
        <f t="shared" si="40"/>
        <v>329.54</v>
      </c>
      <c r="P405" s="5">
        <f t="shared" si="37"/>
        <v>330.89159717292</v>
      </c>
      <c r="Q405" s="5">
        <f t="shared" si="38"/>
        <v>336.02041692910029</v>
      </c>
      <c r="R405" s="10">
        <f>Q405*Index!$H$16</f>
        <v>459.79583805183603</v>
      </c>
      <c r="T405" s="7">
        <v>10.176772440000001</v>
      </c>
      <c r="U405" s="5">
        <f t="shared" si="39"/>
        <v>10.334512412820001</v>
      </c>
      <c r="V405" s="5">
        <f>U405*(Index!$G$16/Index!$G$7)</f>
        <v>11.692552220084652</v>
      </c>
      <c r="X405" s="7">
        <v>471.49</v>
      </c>
      <c r="Y405" s="20">
        <f t="shared" si="41"/>
        <v>471.49</v>
      </c>
    </row>
    <row r="406" spans="1:25">
      <c r="A406" s="2" t="s">
        <v>613</v>
      </c>
      <c r="B406" s="2" t="s">
        <v>0</v>
      </c>
      <c r="C406" s="2">
        <v>45</v>
      </c>
      <c r="D406" s="2" t="s">
        <v>1434</v>
      </c>
      <c r="E406" s="2" t="s">
        <v>36</v>
      </c>
      <c r="F406" s="2" t="s">
        <v>22</v>
      </c>
      <c r="G406" s="16">
        <v>46.801956920000002</v>
      </c>
      <c r="H406" s="16">
        <v>113.3267949</v>
      </c>
      <c r="I406" s="16">
        <f t="shared" si="36"/>
        <v>121.63943805615278</v>
      </c>
      <c r="J406" s="7">
        <v>2.376519697</v>
      </c>
      <c r="K406" s="18">
        <v>0</v>
      </c>
      <c r="L406" s="15">
        <v>1.0519122460000001</v>
      </c>
      <c r="M406" s="15">
        <v>1</v>
      </c>
      <c r="N406" s="7">
        <v>400.30429290000001</v>
      </c>
      <c r="O406" s="8">
        <f t="shared" si="40"/>
        <v>400.3</v>
      </c>
      <c r="P406" s="5">
        <f t="shared" si="37"/>
        <v>401.94554050088999</v>
      </c>
      <c r="Q406" s="5">
        <f t="shared" si="38"/>
        <v>408.17569637865381</v>
      </c>
      <c r="R406" s="10">
        <f>Q406*Index!$H$16</f>
        <v>558.53000869412801</v>
      </c>
      <c r="T406" s="7">
        <v>12.563238999999999</v>
      </c>
      <c r="U406" s="5">
        <f t="shared" si="39"/>
        <v>12.7579692045</v>
      </c>
      <c r="V406" s="5">
        <f>U406*(Index!$G$16/Index!$G$7)</f>
        <v>14.434471137776967</v>
      </c>
      <c r="X406" s="7">
        <v>572.96</v>
      </c>
      <c r="Y406" s="20">
        <f t="shared" si="41"/>
        <v>572.96</v>
      </c>
    </row>
    <row r="407" spans="1:25">
      <c r="A407" s="2" t="s">
        <v>614</v>
      </c>
      <c r="B407" s="2" t="s">
        <v>0</v>
      </c>
      <c r="C407" s="2">
        <v>45</v>
      </c>
      <c r="D407" s="2" t="s">
        <v>1435</v>
      </c>
      <c r="E407" s="2" t="s">
        <v>36</v>
      </c>
      <c r="F407" s="2" t="s">
        <v>197</v>
      </c>
      <c r="G407" s="16">
        <v>46.801956920000002</v>
      </c>
      <c r="H407" s="16">
        <v>155.49383589999999</v>
      </c>
      <c r="I407" s="16">
        <f t="shared" si="36"/>
        <v>175.08957836261209</v>
      </c>
      <c r="J407" s="7">
        <v>2.2687516570000001</v>
      </c>
      <c r="K407" s="18">
        <v>0</v>
      </c>
      <c r="L407" s="15">
        <v>1.096866782</v>
      </c>
      <c r="M407" s="15">
        <v>1</v>
      </c>
      <c r="N407" s="7">
        <v>503.4167885</v>
      </c>
      <c r="O407" s="8">
        <f t="shared" si="40"/>
        <v>503.42</v>
      </c>
      <c r="P407" s="5">
        <f t="shared" si="37"/>
        <v>505.48079733284999</v>
      </c>
      <c r="Q407" s="5">
        <f t="shared" si="38"/>
        <v>513.31574969150915</v>
      </c>
      <c r="R407" s="10">
        <f>Q407*Index!$H$16</f>
        <v>702.39912048086603</v>
      </c>
      <c r="T407" s="7">
        <v>16.438618420000001</v>
      </c>
      <c r="U407" s="5">
        <f t="shared" si="39"/>
        <v>16.693417005510003</v>
      </c>
      <c r="V407" s="5">
        <f>U407*(Index!$G$16/Index!$G$7)</f>
        <v>18.887069101242034</v>
      </c>
      <c r="X407" s="7">
        <v>721.29</v>
      </c>
      <c r="Y407" s="20">
        <f t="shared" si="41"/>
        <v>721.29</v>
      </c>
    </row>
    <row r="408" spans="1:25">
      <c r="A408" s="2" t="s">
        <v>615</v>
      </c>
      <c r="B408" s="2" t="s">
        <v>0</v>
      </c>
      <c r="C408" s="2">
        <v>45</v>
      </c>
      <c r="D408" s="2" t="s">
        <v>1429</v>
      </c>
      <c r="E408" s="2" t="s">
        <v>36</v>
      </c>
      <c r="F408" s="2" t="s">
        <v>197</v>
      </c>
      <c r="G408" s="16">
        <v>46.801956920000002</v>
      </c>
      <c r="H408" s="16">
        <v>115.72611980000001</v>
      </c>
      <c r="I408" s="16">
        <f t="shared" si="36"/>
        <v>112.4030132084437</v>
      </c>
      <c r="J408" s="7">
        <v>2.4663802760000002</v>
      </c>
      <c r="K408" s="18">
        <v>0</v>
      </c>
      <c r="L408" s="15">
        <v>0.97955364599999994</v>
      </c>
      <c r="M408" s="15">
        <v>1</v>
      </c>
      <c r="N408" s="7">
        <v>392.6599981</v>
      </c>
      <c r="O408" s="8">
        <f t="shared" si="40"/>
        <v>392.66</v>
      </c>
      <c r="P408" s="5">
        <f t="shared" si="37"/>
        <v>394.26990409220997</v>
      </c>
      <c r="Q408" s="5">
        <f t="shared" si="38"/>
        <v>400.38108760563927</v>
      </c>
      <c r="R408" s="10">
        <f>Q408*Index!$H$16</f>
        <v>547.86420241417625</v>
      </c>
      <c r="T408" s="7">
        <v>13.28195281</v>
      </c>
      <c r="U408" s="5">
        <f t="shared" si="39"/>
        <v>13.487823078555001</v>
      </c>
      <c r="V408" s="5">
        <f>U408*(Index!$G$16/Index!$G$7)</f>
        <v>15.260233805092835</v>
      </c>
      <c r="X408" s="7">
        <v>553.44000000000005</v>
      </c>
      <c r="Y408" s="20">
        <f t="shared" si="41"/>
        <v>553.44000000000005</v>
      </c>
    </row>
    <row r="409" spans="1:25">
      <c r="A409" s="2" t="s">
        <v>616</v>
      </c>
      <c r="B409" s="2" t="s">
        <v>0</v>
      </c>
      <c r="C409" s="2">
        <v>45</v>
      </c>
      <c r="D409" s="2" t="s">
        <v>203</v>
      </c>
      <c r="E409" s="2" t="s">
        <v>36</v>
      </c>
      <c r="F409" s="2" t="s">
        <v>22</v>
      </c>
      <c r="G409" s="16">
        <v>46.801956920000002</v>
      </c>
      <c r="H409" s="16">
        <v>81.549181910000001</v>
      </c>
      <c r="I409" s="16">
        <f t="shared" si="36"/>
        <v>86.093083430538343</v>
      </c>
      <c r="J409" s="7">
        <v>2.5706021670000001</v>
      </c>
      <c r="K409" s="18">
        <v>1</v>
      </c>
      <c r="L409" s="15">
        <v>1.035402113</v>
      </c>
      <c r="M409" s="15">
        <v>1</v>
      </c>
      <c r="N409" s="7">
        <v>341.62027860000001</v>
      </c>
      <c r="O409" s="8">
        <f t="shared" si="40"/>
        <v>341.62</v>
      </c>
      <c r="P409" s="5">
        <f t="shared" si="37"/>
        <v>343.02092174225999</v>
      </c>
      <c r="Q409" s="5">
        <f t="shared" si="38"/>
        <v>348.33774602926502</v>
      </c>
      <c r="R409" s="10">
        <f>Q409*Index!$H$16</f>
        <v>476.65033965602123</v>
      </c>
      <c r="T409" s="7">
        <v>12.223039699999999</v>
      </c>
      <c r="U409" s="5">
        <f t="shared" si="39"/>
        <v>12.41249681535</v>
      </c>
      <c r="V409" s="5">
        <f>U409*(Index!$G$16/Index!$G$7)</f>
        <v>14.043600839365711</v>
      </c>
      <c r="X409" s="7">
        <v>490.69</v>
      </c>
      <c r="Y409" s="20">
        <f t="shared" si="41"/>
        <v>490.69</v>
      </c>
    </row>
    <row r="410" spans="1:25">
      <c r="A410" s="2" t="s">
        <v>617</v>
      </c>
      <c r="B410" s="2" t="s">
        <v>0</v>
      </c>
      <c r="C410" s="2">
        <v>45</v>
      </c>
      <c r="D410" s="2" t="s">
        <v>42</v>
      </c>
      <c r="E410" s="2" t="s">
        <v>37</v>
      </c>
      <c r="F410" s="2" t="s">
        <v>22</v>
      </c>
      <c r="G410" s="16">
        <v>46.801956920000002</v>
      </c>
      <c r="H410" s="16">
        <v>26.835844659999999</v>
      </c>
      <c r="I410" s="16">
        <f t="shared" si="36"/>
        <v>26.872862751043264</v>
      </c>
      <c r="J410" s="7">
        <v>1.354902432</v>
      </c>
      <c r="K410" s="18">
        <v>1</v>
      </c>
      <c r="L410" s="15">
        <v>1.0005027049999999</v>
      </c>
      <c r="M410" s="15">
        <v>1</v>
      </c>
      <c r="N410" s="7">
        <v>99.822192290000004</v>
      </c>
      <c r="O410" s="8">
        <f t="shared" si="40"/>
        <v>99.82</v>
      </c>
      <c r="P410" s="5">
        <f t="shared" si="37"/>
        <v>100.231463278389</v>
      </c>
      <c r="Q410" s="5">
        <f t="shared" si="38"/>
        <v>101.78505095920404</v>
      </c>
      <c r="R410" s="10">
        <f>Q410*Index!$H$16</f>
        <v>139.27827134626421</v>
      </c>
      <c r="T410" s="7">
        <v>7.4103555679999999</v>
      </c>
      <c r="U410" s="5">
        <f t="shared" si="39"/>
        <v>7.5252160793040002</v>
      </c>
      <c r="V410" s="5">
        <f>U410*(Index!$G$16/Index!$G$7)</f>
        <v>8.51409127590113</v>
      </c>
      <c r="X410" s="7">
        <v>147.79</v>
      </c>
      <c r="Y410" s="20">
        <f t="shared" si="41"/>
        <v>147.79</v>
      </c>
    </row>
    <row r="411" spans="1:25">
      <c r="A411" s="2" t="s">
        <v>618</v>
      </c>
      <c r="B411" s="2" t="s">
        <v>0</v>
      </c>
      <c r="C411" s="2">
        <v>45</v>
      </c>
      <c r="D411" s="2" t="s">
        <v>43</v>
      </c>
      <c r="E411" s="2" t="s">
        <v>37</v>
      </c>
      <c r="F411" s="2" t="s">
        <v>22</v>
      </c>
      <c r="G411" s="16">
        <v>46.801956920000002</v>
      </c>
      <c r="H411" s="16">
        <v>42.847918290000003</v>
      </c>
      <c r="I411" s="16">
        <f t="shared" si="36"/>
        <v>44.723783566700483</v>
      </c>
      <c r="J411" s="7">
        <v>1.680150271</v>
      </c>
      <c r="K411" s="18">
        <v>0</v>
      </c>
      <c r="L411" s="15">
        <v>1.020924349</v>
      </c>
      <c r="M411" s="15">
        <v>1</v>
      </c>
      <c r="N411" s="7">
        <v>153.7769978</v>
      </c>
      <c r="O411" s="8">
        <f t="shared" si="40"/>
        <v>153.78</v>
      </c>
      <c r="P411" s="5">
        <f t="shared" si="37"/>
        <v>154.40748349098001</v>
      </c>
      <c r="Q411" s="5">
        <f t="shared" si="38"/>
        <v>156.80079948509021</v>
      </c>
      <c r="R411" s="10">
        <f>Q411*Index!$H$16</f>
        <v>214.55944750421864</v>
      </c>
      <c r="T411" s="7">
        <v>8.8327088519999997</v>
      </c>
      <c r="U411" s="5">
        <f t="shared" si="39"/>
        <v>8.9696158392059999</v>
      </c>
      <c r="V411" s="5">
        <f>U411*(Index!$G$16/Index!$G$7)</f>
        <v>10.148297026951498</v>
      </c>
      <c r="X411" s="7">
        <v>224.71</v>
      </c>
      <c r="Y411" s="20">
        <f t="shared" si="41"/>
        <v>224.71</v>
      </c>
    </row>
    <row r="412" spans="1:25">
      <c r="A412" s="2" t="s">
        <v>619</v>
      </c>
      <c r="B412" s="2" t="s">
        <v>0</v>
      </c>
      <c r="C412" s="2">
        <v>45</v>
      </c>
      <c r="D412" s="2" t="s">
        <v>44</v>
      </c>
      <c r="E412" s="2" t="s">
        <v>37</v>
      </c>
      <c r="F412" s="2" t="s">
        <v>22</v>
      </c>
      <c r="G412" s="16">
        <v>46.801956920000002</v>
      </c>
      <c r="H412" s="16">
        <v>58.353679290000002</v>
      </c>
      <c r="I412" s="16">
        <f t="shared" si="36"/>
        <v>62.444089790814324</v>
      </c>
      <c r="J412" s="7">
        <v>1.7236048470000001</v>
      </c>
      <c r="K412" s="18">
        <v>0</v>
      </c>
      <c r="L412" s="15">
        <v>1.0388986330000001</v>
      </c>
      <c r="M412" s="15">
        <v>1</v>
      </c>
      <c r="N412" s="7">
        <v>188.2970157</v>
      </c>
      <c r="O412" s="8">
        <f t="shared" si="40"/>
        <v>188.3</v>
      </c>
      <c r="P412" s="5">
        <f t="shared" si="37"/>
        <v>189.06903346436999</v>
      </c>
      <c r="Q412" s="5">
        <f t="shared" si="38"/>
        <v>191.99960348306774</v>
      </c>
      <c r="R412" s="10">
        <f>Q412*Index!$H$16</f>
        <v>262.72397194169423</v>
      </c>
      <c r="T412" s="7">
        <v>10.489762689999999</v>
      </c>
      <c r="U412" s="5">
        <f t="shared" si="39"/>
        <v>10.652354011695</v>
      </c>
      <c r="V412" s="5">
        <f>U412*(Index!$G$16/Index!$G$7)</f>
        <v>12.052160815450113</v>
      </c>
      <c r="X412" s="7">
        <v>274.77999999999997</v>
      </c>
      <c r="Y412" s="20">
        <f t="shared" si="41"/>
        <v>274.77999999999997</v>
      </c>
    </row>
    <row r="413" spans="1:25">
      <c r="A413" s="2" t="s">
        <v>620</v>
      </c>
      <c r="B413" s="2" t="s">
        <v>0</v>
      </c>
      <c r="C413" s="2">
        <v>45</v>
      </c>
      <c r="D413" s="2" t="s">
        <v>45</v>
      </c>
      <c r="E413" s="2" t="s">
        <v>37</v>
      </c>
      <c r="F413" s="2" t="s">
        <v>22</v>
      </c>
      <c r="G413" s="16">
        <v>46.801956920000002</v>
      </c>
      <c r="H413" s="16">
        <v>76.981129510000002</v>
      </c>
      <c r="I413" s="16">
        <f t="shared" si="36"/>
        <v>84.337635329614642</v>
      </c>
      <c r="J413" s="7">
        <v>1.709571073</v>
      </c>
      <c r="K413" s="18">
        <v>0</v>
      </c>
      <c r="L413" s="15">
        <v>1.059430622</v>
      </c>
      <c r="M413" s="15">
        <v>1</v>
      </c>
      <c r="N413" s="7">
        <v>224.1924535</v>
      </c>
      <c r="O413" s="8">
        <f t="shared" si="40"/>
        <v>224.19</v>
      </c>
      <c r="P413" s="5">
        <f t="shared" si="37"/>
        <v>225.11164255935</v>
      </c>
      <c r="Q413" s="5">
        <f t="shared" si="38"/>
        <v>228.60087301901996</v>
      </c>
      <c r="R413" s="10">
        <f>Q413*Index!$H$16</f>
        <v>312.80756969996736</v>
      </c>
      <c r="T413" s="7">
        <v>9.7476946590000004</v>
      </c>
      <c r="U413" s="5">
        <f t="shared" si="39"/>
        <v>9.8987839262145005</v>
      </c>
      <c r="V413" s="5">
        <f>U413*(Index!$G$16/Index!$G$7)</f>
        <v>11.199565431748788</v>
      </c>
      <c r="X413" s="7">
        <v>324.01</v>
      </c>
      <c r="Y413" s="20">
        <f t="shared" si="41"/>
        <v>324.01</v>
      </c>
    </row>
    <row r="414" spans="1:25">
      <c r="A414" s="2" t="s">
        <v>621</v>
      </c>
      <c r="B414" s="2" t="s">
        <v>0</v>
      </c>
      <c r="C414" s="2">
        <v>45</v>
      </c>
      <c r="D414" s="2" t="s">
        <v>1434</v>
      </c>
      <c r="E414" s="2" t="s">
        <v>37</v>
      </c>
      <c r="F414" s="2" t="s">
        <v>22</v>
      </c>
      <c r="G414" s="16">
        <v>46.801956920000002</v>
      </c>
      <c r="H414" s="16">
        <v>96.804499820000004</v>
      </c>
      <c r="I414" s="16">
        <f t="shared" si="36"/>
        <v>104.25943352947525</v>
      </c>
      <c r="J414" s="7">
        <v>1.7121599869999999</v>
      </c>
      <c r="K414" s="18">
        <v>0</v>
      </c>
      <c r="L414" s="15">
        <v>1.0519122460000001</v>
      </c>
      <c r="M414" s="15">
        <v>1</v>
      </c>
      <c r="N414" s="7">
        <v>258.64126829999998</v>
      </c>
      <c r="O414" s="8">
        <f t="shared" si="40"/>
        <v>258.64</v>
      </c>
      <c r="P414" s="5">
        <f t="shared" si="37"/>
        <v>259.70169750002998</v>
      </c>
      <c r="Q414" s="5">
        <f t="shared" si="38"/>
        <v>263.72707381128043</v>
      </c>
      <c r="R414" s="10">
        <f>Q414*Index!$H$16</f>
        <v>360.87274704382583</v>
      </c>
      <c r="T414" s="7">
        <v>11.556266859999999</v>
      </c>
      <c r="U414" s="5">
        <f t="shared" si="39"/>
        <v>11.73538899633</v>
      </c>
      <c r="V414" s="5">
        <f>U414*(Index!$G$16/Index!$G$7)</f>
        <v>13.277515491914023</v>
      </c>
      <c r="X414" s="7">
        <v>374.15</v>
      </c>
      <c r="Y414" s="20">
        <f t="shared" si="41"/>
        <v>374.15</v>
      </c>
    </row>
    <row r="415" spans="1:25">
      <c r="A415" s="2" t="s">
        <v>622</v>
      </c>
      <c r="B415" s="2" t="s">
        <v>0</v>
      </c>
      <c r="C415" s="2">
        <v>45</v>
      </c>
      <c r="D415" s="2" t="s">
        <v>1435</v>
      </c>
      <c r="E415" s="2" t="s">
        <v>37</v>
      </c>
      <c r="F415" s="2" t="s">
        <v>197</v>
      </c>
      <c r="G415" s="16">
        <v>46.801956920000002</v>
      </c>
      <c r="H415" s="16">
        <v>132.39895369999999</v>
      </c>
      <c r="I415" s="16">
        <f t="shared" si="36"/>
        <v>149.75756924322903</v>
      </c>
      <c r="J415" s="7">
        <v>1.5931124729999999</v>
      </c>
      <c r="K415" s="18">
        <v>0</v>
      </c>
      <c r="L415" s="15">
        <v>1.096866782</v>
      </c>
      <c r="M415" s="15">
        <v>1</v>
      </c>
      <c r="N415" s="7">
        <v>313.14143289999998</v>
      </c>
      <c r="O415" s="8">
        <f t="shared" si="40"/>
        <v>313.14</v>
      </c>
      <c r="P415" s="5">
        <f t="shared" si="37"/>
        <v>314.42531277488996</v>
      </c>
      <c r="Q415" s="5">
        <f t="shared" si="38"/>
        <v>319.29890512290075</v>
      </c>
      <c r="R415" s="10">
        <f>Q415*Index!$H$16</f>
        <v>436.91484288883242</v>
      </c>
      <c r="T415" s="7">
        <v>16.984743470000002</v>
      </c>
      <c r="U415" s="5">
        <f t="shared" si="39"/>
        <v>17.248006993785001</v>
      </c>
      <c r="V415" s="5">
        <f>U415*(Index!$G$16/Index!$G$7)</f>
        <v>19.514536768763278</v>
      </c>
      <c r="X415" s="7">
        <v>456.43</v>
      </c>
      <c r="Y415" s="20">
        <f t="shared" si="41"/>
        <v>456.43</v>
      </c>
    </row>
    <row r="416" spans="1:25">
      <c r="A416" s="2" t="s">
        <v>623</v>
      </c>
      <c r="B416" s="2" t="s">
        <v>0</v>
      </c>
      <c r="C416" s="2">
        <v>45</v>
      </c>
      <c r="D416" s="2" t="s">
        <v>1429</v>
      </c>
      <c r="E416" s="2" t="s">
        <v>37</v>
      </c>
      <c r="F416" s="2" t="s">
        <v>197</v>
      </c>
      <c r="G416" s="16">
        <v>46.801956920000002</v>
      </c>
      <c r="H416" s="16">
        <v>98.533798759999996</v>
      </c>
      <c r="I416" s="16">
        <f t="shared" si="36"/>
        <v>95.562212450509207</v>
      </c>
      <c r="J416" s="7">
        <v>1.6250703449999999</v>
      </c>
      <c r="K416" s="18">
        <v>0</v>
      </c>
      <c r="L416" s="15">
        <v>0.97955364599999994</v>
      </c>
      <c r="M416" s="15">
        <v>1</v>
      </c>
      <c r="N416" s="7">
        <v>231.3517899</v>
      </c>
      <c r="O416" s="8">
        <f t="shared" si="40"/>
        <v>231.35</v>
      </c>
      <c r="P416" s="5">
        <f t="shared" si="37"/>
        <v>232.30033223858999</v>
      </c>
      <c r="Q416" s="5">
        <f t="shared" si="38"/>
        <v>235.90098738828814</v>
      </c>
      <c r="R416" s="10">
        <f>Q416*Index!$H$16</f>
        <v>322.79673117702174</v>
      </c>
      <c r="T416" s="7">
        <v>11.72725164</v>
      </c>
      <c r="U416" s="5">
        <f t="shared" si="39"/>
        <v>11.909024040420002</v>
      </c>
      <c r="V416" s="5">
        <f>U416*(Index!$G$16/Index!$G$7)</f>
        <v>13.473967606843077</v>
      </c>
      <c r="X416" s="7">
        <v>330.49</v>
      </c>
      <c r="Y416" s="20">
        <f t="shared" si="41"/>
        <v>330.49</v>
      </c>
    </row>
    <row r="417" spans="1:25">
      <c r="A417" s="2" t="s">
        <v>624</v>
      </c>
      <c r="B417" s="2" t="s">
        <v>0</v>
      </c>
      <c r="C417" s="2">
        <v>45</v>
      </c>
      <c r="D417" s="2" t="s">
        <v>203</v>
      </c>
      <c r="E417" s="2" t="s">
        <v>37</v>
      </c>
      <c r="F417" s="2" t="s">
        <v>22</v>
      </c>
      <c r="G417" s="16">
        <v>46.801956920000002</v>
      </c>
      <c r="H417" s="16">
        <v>69.347496939999999</v>
      </c>
      <c r="I417" s="16">
        <f t="shared" si="36"/>
        <v>73.459433030439982</v>
      </c>
      <c r="J417" s="7">
        <v>1.986513558</v>
      </c>
      <c r="K417" s="18">
        <v>1</v>
      </c>
      <c r="L417" s="15">
        <v>1.035402113</v>
      </c>
      <c r="M417" s="15">
        <v>1</v>
      </c>
      <c r="N417" s="7">
        <v>238.9008815</v>
      </c>
      <c r="O417" s="8">
        <f t="shared" si="40"/>
        <v>238.9</v>
      </c>
      <c r="P417" s="5">
        <f t="shared" si="37"/>
        <v>239.88037511414998</v>
      </c>
      <c r="Q417" s="5">
        <f t="shared" si="38"/>
        <v>243.59852092841933</v>
      </c>
      <c r="R417" s="10">
        <f>Q417*Index!$H$16</f>
        <v>333.32970389743684</v>
      </c>
      <c r="T417" s="7">
        <v>10.674114189999999</v>
      </c>
      <c r="U417" s="5">
        <f t="shared" si="39"/>
        <v>10.839562959945001</v>
      </c>
      <c r="V417" s="5">
        <f>U417*(Index!$G$16/Index!$G$7)</f>
        <v>12.263970557026781</v>
      </c>
      <c r="X417" s="7">
        <v>345.59</v>
      </c>
      <c r="Y417" s="20">
        <f t="shared" si="41"/>
        <v>345.59</v>
      </c>
    </row>
    <row r="418" spans="1:25">
      <c r="A418" s="2" t="s">
        <v>625</v>
      </c>
      <c r="B418" s="2" t="s">
        <v>0</v>
      </c>
      <c r="C418" s="2">
        <v>45</v>
      </c>
      <c r="D418" s="2" t="s">
        <v>42</v>
      </c>
      <c r="E418" s="2" t="s">
        <v>38</v>
      </c>
      <c r="F418" s="2" t="s">
        <v>22</v>
      </c>
      <c r="G418" s="16">
        <v>46.801956920000002</v>
      </c>
      <c r="H418" s="16">
        <v>28.624361</v>
      </c>
      <c r="I418" s="16">
        <f t="shared" si="36"/>
        <v>28.662278187149973</v>
      </c>
      <c r="J418" s="7">
        <v>1.384805402</v>
      </c>
      <c r="K418" s="18">
        <v>1</v>
      </c>
      <c r="L418" s="15">
        <v>1.0005027049999999</v>
      </c>
      <c r="M418" s="15">
        <v>1</v>
      </c>
      <c r="N418" s="7">
        <v>104.50328039999999</v>
      </c>
      <c r="O418" s="8">
        <f t="shared" si="40"/>
        <v>104.5</v>
      </c>
      <c r="P418" s="5">
        <f t="shared" si="37"/>
        <v>104.93174384964</v>
      </c>
      <c r="Q418" s="5">
        <f t="shared" si="38"/>
        <v>106.55818587930943</v>
      </c>
      <c r="R418" s="10">
        <f>Q418*Index!$H$16</f>
        <v>145.80962319321881</v>
      </c>
      <c r="T418" s="7">
        <v>7.4661147840000002</v>
      </c>
      <c r="U418" s="5">
        <f t="shared" si="39"/>
        <v>7.581839563152001</v>
      </c>
      <c r="V418" s="5">
        <f>U418*(Index!$G$16/Index!$G$7)</f>
        <v>8.5781555505692388</v>
      </c>
      <c r="X418" s="7">
        <v>154.38999999999999</v>
      </c>
      <c r="Y418" s="20">
        <f t="shared" si="41"/>
        <v>154.38999999999999</v>
      </c>
    </row>
    <row r="419" spans="1:25">
      <c r="A419" s="2" t="s">
        <v>626</v>
      </c>
      <c r="B419" s="2" t="s">
        <v>0</v>
      </c>
      <c r="C419" s="2">
        <v>45</v>
      </c>
      <c r="D419" s="2" t="s">
        <v>43</v>
      </c>
      <c r="E419" s="2" t="s">
        <v>38</v>
      </c>
      <c r="F419" s="2" t="s">
        <v>22</v>
      </c>
      <c r="G419" s="16">
        <v>46.801956920000002</v>
      </c>
      <c r="H419" s="16">
        <v>45.703681500000002</v>
      </c>
      <c r="I419" s="16">
        <f t="shared" si="36"/>
        <v>47.639301762767879</v>
      </c>
      <c r="J419" s="7">
        <v>1.6869993210000001</v>
      </c>
      <c r="K419" s="18">
        <v>0</v>
      </c>
      <c r="L419" s="15">
        <v>1.020924349</v>
      </c>
      <c r="M419" s="15">
        <v>1</v>
      </c>
      <c r="N419" s="7">
        <v>159.32233930000001</v>
      </c>
      <c r="O419" s="8">
        <f t="shared" si="40"/>
        <v>159.32</v>
      </c>
      <c r="P419" s="5">
        <f t="shared" si="37"/>
        <v>159.97556089113002</v>
      </c>
      <c r="Q419" s="5">
        <f t="shared" si="38"/>
        <v>162.45518208494255</v>
      </c>
      <c r="R419" s="10">
        <f>Q419*Index!$H$16</f>
        <v>222.29666064717296</v>
      </c>
      <c r="T419" s="7">
        <v>9.4885889859999999</v>
      </c>
      <c r="U419" s="5">
        <f t="shared" si="39"/>
        <v>9.6356621152830009</v>
      </c>
      <c r="V419" s="5">
        <f>U419*(Index!$G$16/Index!$G$7)</f>
        <v>10.901867253870234</v>
      </c>
      <c r="X419" s="7">
        <v>233.2</v>
      </c>
      <c r="Y419" s="20">
        <f t="shared" si="41"/>
        <v>233.2</v>
      </c>
    </row>
    <row r="420" spans="1:25">
      <c r="A420" s="2" t="s">
        <v>627</v>
      </c>
      <c r="B420" s="2" t="s">
        <v>0</v>
      </c>
      <c r="C420" s="2">
        <v>45</v>
      </c>
      <c r="D420" s="2" t="s">
        <v>44</v>
      </c>
      <c r="E420" s="2" t="s">
        <v>38</v>
      </c>
      <c r="F420" s="2" t="s">
        <v>22</v>
      </c>
      <c r="G420" s="16">
        <v>46.801956920000002</v>
      </c>
      <c r="H420" s="16">
        <v>62.24333721</v>
      </c>
      <c r="I420" s="16">
        <f t="shared" si="36"/>
        <v>66.485050086739932</v>
      </c>
      <c r="J420" s="7">
        <v>1.7736269570000001</v>
      </c>
      <c r="K420" s="18">
        <v>0</v>
      </c>
      <c r="L420" s="15">
        <v>1.0388986330000001</v>
      </c>
      <c r="M420" s="15">
        <v>1</v>
      </c>
      <c r="N420" s="7">
        <v>200.92888959999999</v>
      </c>
      <c r="O420" s="8">
        <f t="shared" si="40"/>
        <v>200.93</v>
      </c>
      <c r="P420" s="5">
        <f t="shared" si="37"/>
        <v>201.75269804735998</v>
      </c>
      <c r="Q420" s="5">
        <f t="shared" si="38"/>
        <v>204.87986486709408</v>
      </c>
      <c r="R420" s="10">
        <f>Q420*Index!$H$16</f>
        <v>280.34876579058908</v>
      </c>
      <c r="T420" s="7">
        <v>12.334575389999999</v>
      </c>
      <c r="U420" s="5">
        <f t="shared" si="39"/>
        <v>12.525761308545</v>
      </c>
      <c r="V420" s="5">
        <f>U420*(Index!$G$16/Index!$G$7)</f>
        <v>14.171749217195428</v>
      </c>
      <c r="X420" s="7">
        <v>294.52</v>
      </c>
      <c r="Y420" s="20">
        <f t="shared" si="41"/>
        <v>294.52</v>
      </c>
    </row>
    <row r="421" spans="1:25">
      <c r="A421" s="2" t="s">
        <v>628</v>
      </c>
      <c r="B421" s="2" t="s">
        <v>0</v>
      </c>
      <c r="C421" s="2">
        <v>45</v>
      </c>
      <c r="D421" s="2" t="s">
        <v>45</v>
      </c>
      <c r="E421" s="2" t="s">
        <v>38</v>
      </c>
      <c r="F421" s="2" t="s">
        <v>22</v>
      </c>
      <c r="G421" s="16">
        <v>46.801956920000002</v>
      </c>
      <c r="H421" s="16">
        <v>82.112772660000005</v>
      </c>
      <c r="I421" s="16">
        <f t="shared" si="36"/>
        <v>89.774255223901207</v>
      </c>
      <c r="J421" s="7">
        <v>1.7167627539999999</v>
      </c>
      <c r="K421" s="18">
        <v>0</v>
      </c>
      <c r="L421" s="15">
        <v>1.059430622</v>
      </c>
      <c r="M421" s="15">
        <v>1</v>
      </c>
      <c r="N421" s="7">
        <v>234.468954</v>
      </c>
      <c r="O421" s="8">
        <f t="shared" si="40"/>
        <v>234.47</v>
      </c>
      <c r="P421" s="5">
        <f t="shared" si="37"/>
        <v>235.43027671139998</v>
      </c>
      <c r="Q421" s="5">
        <f t="shared" si="38"/>
        <v>239.07944600042671</v>
      </c>
      <c r="R421" s="10">
        <f>Q421*Index!$H$16</f>
        <v>327.1459967800987</v>
      </c>
      <c r="T421" s="7">
        <v>9.2032717179999999</v>
      </c>
      <c r="U421" s="5">
        <f t="shared" si="39"/>
        <v>9.3459224296290007</v>
      </c>
      <c r="V421" s="5">
        <f>U421*(Index!$G$16/Index!$G$7)</f>
        <v>10.57405339392095</v>
      </c>
      <c r="X421" s="7">
        <v>337.72</v>
      </c>
      <c r="Y421" s="20">
        <f t="shared" si="41"/>
        <v>337.72</v>
      </c>
    </row>
    <row r="422" spans="1:25">
      <c r="A422" s="2" t="s">
        <v>629</v>
      </c>
      <c r="B422" s="2" t="s">
        <v>0</v>
      </c>
      <c r="C422" s="2">
        <v>45</v>
      </c>
      <c r="D422" s="2" t="s">
        <v>1434</v>
      </c>
      <c r="E422" s="2" t="s">
        <v>38</v>
      </c>
      <c r="F422" s="2" t="s">
        <v>22</v>
      </c>
      <c r="G422" s="16">
        <v>46.801956920000002</v>
      </c>
      <c r="H422" s="16">
        <v>103.25827339999999</v>
      </c>
      <c r="I422" s="16">
        <f t="shared" si="36"/>
        <v>111.0482369911885</v>
      </c>
      <c r="J422" s="7">
        <v>1.7354152380000001</v>
      </c>
      <c r="K422" s="18">
        <v>0</v>
      </c>
      <c r="L422" s="15">
        <v>1.0519122460000001</v>
      </c>
      <c r="M422" s="15">
        <v>1</v>
      </c>
      <c r="N422" s="7">
        <v>273.93563189999998</v>
      </c>
      <c r="O422" s="8">
        <f t="shared" si="40"/>
        <v>273.94</v>
      </c>
      <c r="P422" s="5">
        <f t="shared" si="37"/>
        <v>275.05876799078999</v>
      </c>
      <c r="Q422" s="5">
        <f t="shared" si="38"/>
        <v>279.32217889464727</v>
      </c>
      <c r="R422" s="10">
        <f>Q422*Index!$H$16</f>
        <v>382.21241585575422</v>
      </c>
      <c r="T422" s="7">
        <v>13.266562240000001</v>
      </c>
      <c r="U422" s="5">
        <f t="shared" si="39"/>
        <v>13.472193954720002</v>
      </c>
      <c r="V422" s="5">
        <f>U422*(Index!$G$16/Index!$G$7)</f>
        <v>15.242550886025631</v>
      </c>
      <c r="X422" s="7">
        <v>397.45</v>
      </c>
      <c r="Y422" s="20">
        <f t="shared" si="41"/>
        <v>397.45</v>
      </c>
    </row>
    <row r="423" spans="1:25">
      <c r="A423" s="2" t="s">
        <v>630</v>
      </c>
      <c r="B423" s="2" t="s">
        <v>0</v>
      </c>
      <c r="C423" s="2">
        <v>45</v>
      </c>
      <c r="D423" s="2" t="s">
        <v>1435</v>
      </c>
      <c r="E423" s="2" t="s">
        <v>38</v>
      </c>
      <c r="F423" s="2" t="s">
        <v>197</v>
      </c>
      <c r="G423" s="16">
        <v>46.801956920000002</v>
      </c>
      <c r="H423" s="16">
        <v>141.2228245</v>
      </c>
      <c r="I423" s="16">
        <f t="shared" si="36"/>
        <v>159.43618001240878</v>
      </c>
      <c r="J423" s="7">
        <v>2.0992926939999998</v>
      </c>
      <c r="K423" s="18">
        <v>0</v>
      </c>
      <c r="L423" s="15">
        <v>1.096866782</v>
      </c>
      <c r="M423" s="15">
        <v>1</v>
      </c>
      <c r="N423" s="7">
        <v>432.9542141</v>
      </c>
      <c r="O423" s="8">
        <f t="shared" si="40"/>
        <v>432.95</v>
      </c>
      <c r="P423" s="5">
        <f t="shared" si="37"/>
        <v>434.72932637781003</v>
      </c>
      <c r="Q423" s="5">
        <f t="shared" si="38"/>
        <v>441.46763093666613</v>
      </c>
      <c r="R423" s="10">
        <f>Q423*Index!$H$16</f>
        <v>604.0852552781414</v>
      </c>
      <c r="T423" s="7">
        <v>19.319814569999998</v>
      </c>
      <c r="U423" s="5">
        <f t="shared" si="39"/>
        <v>19.619271695835</v>
      </c>
      <c r="V423" s="5">
        <f>U423*(Index!$G$16/Index!$G$7)</f>
        <v>22.197405127600287</v>
      </c>
      <c r="X423" s="7">
        <v>626.28</v>
      </c>
      <c r="Y423" s="20">
        <f t="shared" si="41"/>
        <v>626.28</v>
      </c>
    </row>
    <row r="424" spans="1:25">
      <c r="A424" s="2" t="s">
        <v>631</v>
      </c>
      <c r="B424" s="2" t="s">
        <v>0</v>
      </c>
      <c r="C424" s="2">
        <v>45</v>
      </c>
      <c r="D424" s="2" t="s">
        <v>1429</v>
      </c>
      <c r="E424" s="2" t="s">
        <v>38</v>
      </c>
      <c r="F424" s="2" t="s">
        <v>197</v>
      </c>
      <c r="G424" s="16">
        <v>46.801956920000002</v>
      </c>
      <c r="H424" s="16">
        <v>105.1006625</v>
      </c>
      <c r="I424" s="16">
        <f t="shared" si="36"/>
        <v>101.99480776981139</v>
      </c>
      <c r="J424" s="7">
        <v>2.0918261500000002</v>
      </c>
      <c r="K424" s="18">
        <v>0</v>
      </c>
      <c r="L424" s="15">
        <v>0.97955364599999994</v>
      </c>
      <c r="M424" s="15">
        <v>1</v>
      </c>
      <c r="N424" s="7">
        <v>311.25696360000001</v>
      </c>
      <c r="O424" s="8">
        <f t="shared" si="40"/>
        <v>311.26</v>
      </c>
      <c r="P424" s="5">
        <f t="shared" si="37"/>
        <v>312.53311715076001</v>
      </c>
      <c r="Q424" s="5">
        <f t="shared" si="38"/>
        <v>317.37738046659683</v>
      </c>
      <c r="R424" s="10">
        <f>Q424*Index!$H$16</f>
        <v>434.28551146975695</v>
      </c>
      <c r="T424" s="7">
        <v>14.87228719</v>
      </c>
      <c r="U424" s="5">
        <f t="shared" si="39"/>
        <v>15.102807641445001</v>
      </c>
      <c r="V424" s="5">
        <f>U424*(Index!$G$16/Index!$G$7)</f>
        <v>17.087440603238154</v>
      </c>
      <c r="X424" s="7">
        <v>443.61</v>
      </c>
      <c r="Y424" s="20">
        <f t="shared" si="41"/>
        <v>443.61</v>
      </c>
    </row>
    <row r="425" spans="1:25">
      <c r="A425" s="2" t="s">
        <v>632</v>
      </c>
      <c r="B425" s="2" t="s">
        <v>0</v>
      </c>
      <c r="C425" s="2">
        <v>45</v>
      </c>
      <c r="D425" s="2" t="s">
        <v>203</v>
      </c>
      <c r="E425" s="2" t="s">
        <v>38</v>
      </c>
      <c r="F425" s="2" t="s">
        <v>22</v>
      </c>
      <c r="G425" s="16">
        <v>46.801956920000002</v>
      </c>
      <c r="H425" s="16">
        <v>73.968621659999997</v>
      </c>
      <c r="I425" s="16">
        <f t="shared" si="36"/>
        <v>78.244155329964542</v>
      </c>
      <c r="J425" s="7">
        <v>2.0164165280000002</v>
      </c>
      <c r="K425" s="18">
        <v>1</v>
      </c>
      <c r="L425" s="15">
        <v>1.035402113</v>
      </c>
      <c r="M425" s="15">
        <v>1</v>
      </c>
      <c r="N425" s="7">
        <v>252.14504740000001</v>
      </c>
      <c r="O425" s="8">
        <f t="shared" si="40"/>
        <v>252.15</v>
      </c>
      <c r="P425" s="5">
        <f t="shared" si="37"/>
        <v>253.17884209434001</v>
      </c>
      <c r="Q425" s="5">
        <f t="shared" si="38"/>
        <v>257.10311414680228</v>
      </c>
      <c r="R425" s="10">
        <f>Q425*Index!$H$16</f>
        <v>351.80880648633013</v>
      </c>
      <c r="T425" s="7">
        <v>10.66844701</v>
      </c>
      <c r="U425" s="5">
        <f t="shared" si="39"/>
        <v>10.833807938655001</v>
      </c>
      <c r="V425" s="5">
        <f>U425*(Index!$G$16/Index!$G$7)</f>
        <v>12.257459278673915</v>
      </c>
      <c r="X425" s="7">
        <v>364.07</v>
      </c>
      <c r="Y425" s="20">
        <f t="shared" si="41"/>
        <v>364.07</v>
      </c>
    </row>
    <row r="426" spans="1:25">
      <c r="A426" s="2" t="s">
        <v>633</v>
      </c>
      <c r="B426" s="2" t="s">
        <v>0</v>
      </c>
      <c r="C426" s="2">
        <v>45</v>
      </c>
      <c r="D426" s="2" t="s">
        <v>42</v>
      </c>
      <c r="E426" s="2" t="s">
        <v>39</v>
      </c>
      <c r="F426" s="2" t="s">
        <v>22</v>
      </c>
      <c r="G426" s="16">
        <v>46.801956920000002</v>
      </c>
      <c r="H426" s="16">
        <v>29.385015039999999</v>
      </c>
      <c r="I426" s="16">
        <f t="shared" si="36"/>
        <v>29.423314611739137</v>
      </c>
      <c r="J426" s="7">
        <v>1.479586662</v>
      </c>
      <c r="K426" s="18">
        <v>0</v>
      </c>
      <c r="L426" s="15">
        <v>1.0005027049999999</v>
      </c>
      <c r="M426" s="15">
        <v>1</v>
      </c>
      <c r="N426" s="7">
        <v>112.7818951</v>
      </c>
      <c r="O426" s="8">
        <f t="shared" si="40"/>
        <v>112.78</v>
      </c>
      <c r="P426" s="5">
        <f t="shared" si="37"/>
        <v>113.24430086990999</v>
      </c>
      <c r="Q426" s="5">
        <f t="shared" si="38"/>
        <v>114.99958753339361</v>
      </c>
      <c r="R426" s="10">
        <f>Q426*Index!$H$16</f>
        <v>157.36047294021719</v>
      </c>
      <c r="T426" s="7">
        <v>7.5514026489999999</v>
      </c>
      <c r="U426" s="5">
        <f t="shared" si="39"/>
        <v>7.6684493900595001</v>
      </c>
      <c r="V426" s="5">
        <f>U426*(Index!$G$16/Index!$G$7)</f>
        <v>8.6761466200494173</v>
      </c>
      <c r="X426" s="7">
        <v>166.04</v>
      </c>
      <c r="Y426" s="20">
        <f t="shared" si="41"/>
        <v>166.04</v>
      </c>
    </row>
    <row r="427" spans="1:25">
      <c r="A427" s="2" t="s">
        <v>634</v>
      </c>
      <c r="B427" s="2" t="s">
        <v>0</v>
      </c>
      <c r="C427" s="2">
        <v>45</v>
      </c>
      <c r="D427" s="2" t="s">
        <v>43</v>
      </c>
      <c r="E427" s="2" t="s">
        <v>39</v>
      </c>
      <c r="F427" s="2" t="s">
        <v>22</v>
      </c>
      <c r="G427" s="16">
        <v>46.801956920000002</v>
      </c>
      <c r="H427" s="16">
        <v>46.908301629999997</v>
      </c>
      <c r="I427" s="16">
        <f t="shared" si="36"/>
        <v>48.869127784780424</v>
      </c>
      <c r="J427" s="7">
        <v>1.7721298400000001</v>
      </c>
      <c r="K427" s="18">
        <v>0</v>
      </c>
      <c r="L427" s="15">
        <v>1.020924349</v>
      </c>
      <c r="M427" s="15">
        <v>1</v>
      </c>
      <c r="N427" s="7">
        <v>169.54158409999999</v>
      </c>
      <c r="O427" s="8">
        <f t="shared" si="40"/>
        <v>169.54</v>
      </c>
      <c r="P427" s="5">
        <f t="shared" si="37"/>
        <v>170.23670459480999</v>
      </c>
      <c r="Q427" s="5">
        <f t="shared" si="38"/>
        <v>172.87537351602955</v>
      </c>
      <c r="R427" s="10">
        <f>Q427*Index!$H$16</f>
        <v>236.55520093321795</v>
      </c>
      <c r="T427" s="7">
        <v>9.0745405320000003</v>
      </c>
      <c r="U427" s="5">
        <f t="shared" si="39"/>
        <v>9.2151959102460008</v>
      </c>
      <c r="V427" s="5">
        <f>U427*(Index!$G$16/Index!$G$7)</f>
        <v>10.426148336248419</v>
      </c>
      <c r="X427" s="7">
        <v>246.98</v>
      </c>
      <c r="Y427" s="20">
        <f t="shared" si="41"/>
        <v>246.98</v>
      </c>
    </row>
    <row r="428" spans="1:25">
      <c r="A428" s="2" t="s">
        <v>635</v>
      </c>
      <c r="B428" s="2" t="s">
        <v>0</v>
      </c>
      <c r="C428" s="2">
        <v>45</v>
      </c>
      <c r="D428" s="2" t="s">
        <v>44</v>
      </c>
      <c r="E428" s="2" t="s">
        <v>39</v>
      </c>
      <c r="F428" s="2" t="s">
        <v>22</v>
      </c>
      <c r="G428" s="16">
        <v>46.801956920000002</v>
      </c>
      <c r="H428" s="16">
        <v>63.837852730000002</v>
      </c>
      <c r="I428" s="16">
        <f t="shared" si="36"/>
        <v>68.141590080765212</v>
      </c>
      <c r="J428" s="7">
        <v>1.839283518</v>
      </c>
      <c r="K428" s="18">
        <v>0</v>
      </c>
      <c r="L428" s="15">
        <v>1.0388986330000001</v>
      </c>
      <c r="M428" s="15">
        <v>1</v>
      </c>
      <c r="N428" s="7">
        <v>211.41377159999999</v>
      </c>
      <c r="O428" s="8">
        <f t="shared" si="40"/>
        <v>211.41</v>
      </c>
      <c r="P428" s="5">
        <f t="shared" si="37"/>
        <v>212.28056806356</v>
      </c>
      <c r="Q428" s="5">
        <f t="shared" si="38"/>
        <v>215.5709168685452</v>
      </c>
      <c r="R428" s="10">
        <f>Q428*Index!$H$16</f>
        <v>294.97793999252508</v>
      </c>
      <c r="T428" s="7">
        <v>10.04444483</v>
      </c>
      <c r="U428" s="5">
        <f t="shared" si="39"/>
        <v>10.200133724865001</v>
      </c>
      <c r="V428" s="5">
        <f>U428*(Index!$G$16/Index!$G$7)</f>
        <v>11.5405150688949</v>
      </c>
      <c r="X428" s="7">
        <v>306.52</v>
      </c>
      <c r="Y428" s="20">
        <f t="shared" si="41"/>
        <v>306.52</v>
      </c>
    </row>
    <row r="429" spans="1:25">
      <c r="A429" s="2" t="s">
        <v>636</v>
      </c>
      <c r="B429" s="2" t="s">
        <v>0</v>
      </c>
      <c r="C429" s="2">
        <v>45</v>
      </c>
      <c r="D429" s="2" t="s">
        <v>45</v>
      </c>
      <c r="E429" s="2" t="s">
        <v>39</v>
      </c>
      <c r="F429" s="2" t="s">
        <v>22</v>
      </c>
      <c r="G429" s="16">
        <v>46.801956920000002</v>
      </c>
      <c r="H429" s="16">
        <v>84.181577829999995</v>
      </c>
      <c r="I429" s="16">
        <f t="shared" si="36"/>
        <v>91.96601077195109</v>
      </c>
      <c r="J429" s="7">
        <v>1.831660823</v>
      </c>
      <c r="K429" s="18">
        <v>0</v>
      </c>
      <c r="L429" s="15">
        <v>1.059430622</v>
      </c>
      <c r="M429" s="15">
        <v>1</v>
      </c>
      <c r="N429" s="7">
        <v>254.1758499</v>
      </c>
      <c r="O429" s="8">
        <f t="shared" si="40"/>
        <v>254.18</v>
      </c>
      <c r="P429" s="5">
        <f t="shared" si="37"/>
        <v>255.21797088458999</v>
      </c>
      <c r="Q429" s="5">
        <f t="shared" si="38"/>
        <v>259.17384943330114</v>
      </c>
      <c r="R429" s="10">
        <f>Q429*Index!$H$16</f>
        <v>354.64231129279597</v>
      </c>
      <c r="T429" s="7">
        <v>10.033841519999999</v>
      </c>
      <c r="U429" s="5">
        <f t="shared" si="39"/>
        <v>10.18936606356</v>
      </c>
      <c r="V429" s="5">
        <f>U429*(Index!$G$16/Index!$G$7)</f>
        <v>11.528332448460796</v>
      </c>
      <c r="X429" s="7">
        <v>366.17</v>
      </c>
      <c r="Y429" s="20">
        <f t="shared" si="41"/>
        <v>366.17</v>
      </c>
    </row>
    <row r="430" spans="1:25">
      <c r="A430" s="2" t="s">
        <v>637</v>
      </c>
      <c r="B430" s="2" t="s">
        <v>0</v>
      </c>
      <c r="C430" s="2">
        <v>45</v>
      </c>
      <c r="D430" s="2" t="s">
        <v>1434</v>
      </c>
      <c r="E430" s="2" t="s">
        <v>39</v>
      </c>
      <c r="F430" s="2" t="s">
        <v>22</v>
      </c>
      <c r="G430" s="16">
        <v>46.801956920000002</v>
      </c>
      <c r="H430" s="16">
        <v>105.7906461</v>
      </c>
      <c r="I430" s="16">
        <f t="shared" si="36"/>
        <v>113.7120708457546</v>
      </c>
      <c r="J430" s="7">
        <v>1.849042174</v>
      </c>
      <c r="K430" s="18">
        <v>0</v>
      </c>
      <c r="L430" s="15">
        <v>1.0519122460000001</v>
      </c>
      <c r="M430" s="15">
        <v>1</v>
      </c>
      <c r="N430" s="7">
        <v>296.79720680000003</v>
      </c>
      <c r="O430" s="8">
        <f t="shared" si="40"/>
        <v>296.8</v>
      </c>
      <c r="P430" s="5">
        <f t="shared" si="37"/>
        <v>298.01407534788001</v>
      </c>
      <c r="Q430" s="5">
        <f t="shared" si="38"/>
        <v>302.63329351577215</v>
      </c>
      <c r="R430" s="10">
        <f>Q430*Index!$H$16</f>
        <v>414.11033914594549</v>
      </c>
      <c r="T430" s="7">
        <v>12.003208709999999</v>
      </c>
      <c r="U430" s="5">
        <f t="shared" si="39"/>
        <v>12.189258445005001</v>
      </c>
      <c r="V430" s="5">
        <f>U430*(Index!$G$16/Index!$G$7)</f>
        <v>13.791027113725059</v>
      </c>
      <c r="X430" s="7">
        <v>427.9</v>
      </c>
      <c r="Y430" s="20">
        <f t="shared" si="41"/>
        <v>427.9</v>
      </c>
    </row>
    <row r="431" spans="1:25">
      <c r="A431" s="2" t="s">
        <v>638</v>
      </c>
      <c r="B431" s="2" t="s">
        <v>0</v>
      </c>
      <c r="C431" s="2">
        <v>45</v>
      </c>
      <c r="D431" s="2" t="s">
        <v>1435</v>
      </c>
      <c r="E431" s="2" t="s">
        <v>39</v>
      </c>
      <c r="F431" s="2" t="s">
        <v>197</v>
      </c>
      <c r="G431" s="16">
        <v>46.801956920000002</v>
      </c>
      <c r="H431" s="16">
        <v>144.9819353</v>
      </c>
      <c r="I431" s="16">
        <f t="shared" si="36"/>
        <v>163.55942377878623</v>
      </c>
      <c r="J431" s="7">
        <v>1.902700491</v>
      </c>
      <c r="K431" s="18">
        <v>0</v>
      </c>
      <c r="L431" s="15">
        <v>1.096866782</v>
      </c>
      <c r="M431" s="15">
        <v>1</v>
      </c>
      <c r="N431" s="7">
        <v>400.25470239999999</v>
      </c>
      <c r="O431" s="8">
        <f t="shared" si="40"/>
        <v>400.25</v>
      </c>
      <c r="P431" s="5">
        <f t="shared" si="37"/>
        <v>401.89574667983999</v>
      </c>
      <c r="Q431" s="5">
        <f t="shared" si="38"/>
        <v>408.12513075337756</v>
      </c>
      <c r="R431" s="10">
        <f>Q431*Index!$H$16</f>
        <v>558.46081687458627</v>
      </c>
      <c r="T431" s="7">
        <v>15.248635220000001</v>
      </c>
      <c r="U431" s="5">
        <f t="shared" si="39"/>
        <v>15.484989065910002</v>
      </c>
      <c r="V431" s="5">
        <f>U431*(Index!$G$16/Index!$G$7)</f>
        <v>17.519843805692094</v>
      </c>
      <c r="X431" s="7">
        <v>575.98</v>
      </c>
      <c r="Y431" s="20">
        <f t="shared" si="41"/>
        <v>575.98</v>
      </c>
    </row>
    <row r="432" spans="1:25">
      <c r="A432" s="2" t="s">
        <v>639</v>
      </c>
      <c r="B432" s="2" t="s">
        <v>0</v>
      </c>
      <c r="C432" s="2">
        <v>45</v>
      </c>
      <c r="D432" s="2" t="s">
        <v>1429</v>
      </c>
      <c r="E432" s="2" t="s">
        <v>39</v>
      </c>
      <c r="F432" s="2" t="s">
        <v>197</v>
      </c>
      <c r="G432" s="16">
        <v>46.801956920000002</v>
      </c>
      <c r="H432" s="16">
        <v>107.9010378</v>
      </c>
      <c r="I432" s="16">
        <f t="shared" si="36"/>
        <v>104.73792560509472</v>
      </c>
      <c r="J432" s="7">
        <v>1.7696641829999999</v>
      </c>
      <c r="K432" s="18">
        <v>0</v>
      </c>
      <c r="L432" s="15">
        <v>0.97955364599999994</v>
      </c>
      <c r="M432" s="15">
        <v>1</v>
      </c>
      <c r="N432" s="7">
        <v>268.17470259999999</v>
      </c>
      <c r="O432" s="8">
        <f t="shared" si="40"/>
        <v>268.17</v>
      </c>
      <c r="P432" s="5">
        <f t="shared" si="37"/>
        <v>269.27421888065999</v>
      </c>
      <c r="Q432" s="5">
        <f t="shared" si="38"/>
        <v>273.44796927331026</v>
      </c>
      <c r="R432" s="10">
        <f>Q432*Index!$H$16</f>
        <v>374.17440090291672</v>
      </c>
      <c r="T432" s="7">
        <v>13.41297657</v>
      </c>
      <c r="U432" s="5">
        <f t="shared" si="39"/>
        <v>13.620877706835001</v>
      </c>
      <c r="V432" s="5">
        <f>U432*(Index!$G$16/Index!$G$7)</f>
        <v>15.410772904291935</v>
      </c>
      <c r="X432" s="7">
        <v>382.88</v>
      </c>
      <c r="Y432" s="20">
        <f t="shared" si="41"/>
        <v>382.88</v>
      </c>
    </row>
    <row r="433" spans="1:25">
      <c r="A433" s="2" t="s">
        <v>640</v>
      </c>
      <c r="B433" s="2" t="s">
        <v>0</v>
      </c>
      <c r="C433" s="2">
        <v>45</v>
      </c>
      <c r="D433" s="2" t="s">
        <v>203</v>
      </c>
      <c r="E433" s="2" t="s">
        <v>39</v>
      </c>
      <c r="F433" s="2" t="s">
        <v>22</v>
      </c>
      <c r="G433" s="16">
        <v>46.801956920000002</v>
      </c>
      <c r="H433" s="16">
        <v>75.999919689999999</v>
      </c>
      <c r="I433" s="16">
        <f t="shared" si="36"/>
        <v>80.347365602359275</v>
      </c>
      <c r="J433" s="7">
        <v>2.0707551199999998</v>
      </c>
      <c r="K433" s="18">
        <v>1</v>
      </c>
      <c r="L433" s="15">
        <v>1.035402113</v>
      </c>
      <c r="M433" s="15">
        <v>1</v>
      </c>
      <c r="N433" s="7">
        <v>263.29511050000002</v>
      </c>
      <c r="O433" s="8">
        <f t="shared" si="40"/>
        <v>263.3</v>
      </c>
      <c r="P433" s="5">
        <f t="shared" si="37"/>
        <v>264.37462045305</v>
      </c>
      <c r="Q433" s="5">
        <f t="shared" si="38"/>
        <v>268.47242707007229</v>
      </c>
      <c r="R433" s="10">
        <f>Q433*Index!$H$16</f>
        <v>367.36608366431631</v>
      </c>
      <c r="T433" s="7">
        <v>11.053680249999999</v>
      </c>
      <c r="U433" s="5">
        <f t="shared" si="39"/>
        <v>11.225012293875</v>
      </c>
      <c r="V433" s="5">
        <f>U433*(Index!$G$16/Index!$G$7)</f>
        <v>12.700071099088403</v>
      </c>
      <c r="X433" s="7">
        <v>380.07</v>
      </c>
      <c r="Y433" s="20">
        <f t="shared" si="41"/>
        <v>380.07</v>
      </c>
    </row>
    <row r="434" spans="1:25">
      <c r="A434" s="2" t="s">
        <v>641</v>
      </c>
      <c r="B434" s="2" t="s">
        <v>0</v>
      </c>
      <c r="C434" s="2">
        <v>45</v>
      </c>
      <c r="D434" s="2" t="s">
        <v>42</v>
      </c>
      <c r="E434" s="2" t="s">
        <v>40</v>
      </c>
      <c r="F434" s="2" t="s">
        <v>22</v>
      </c>
      <c r="G434" s="16">
        <v>46.801956920000002</v>
      </c>
      <c r="H434" s="16">
        <v>27.51284248</v>
      </c>
      <c r="I434" s="16">
        <f t="shared" si="36"/>
        <v>27.550200901232365</v>
      </c>
      <c r="J434" s="7">
        <v>1.750954406</v>
      </c>
      <c r="K434" s="18">
        <v>0</v>
      </c>
      <c r="L434" s="15">
        <v>1.0005027049999999</v>
      </c>
      <c r="M434" s="15">
        <v>1</v>
      </c>
      <c r="N434" s="7">
        <v>130.18723829999999</v>
      </c>
      <c r="O434" s="8">
        <f t="shared" si="40"/>
        <v>130.19</v>
      </c>
      <c r="P434" s="5">
        <f t="shared" si="37"/>
        <v>130.72100597702999</v>
      </c>
      <c r="Q434" s="5">
        <f t="shared" si="38"/>
        <v>132.74718156967396</v>
      </c>
      <c r="R434" s="10">
        <f>Q434*Index!$H$16</f>
        <v>181.64551474777227</v>
      </c>
      <c r="T434" s="7">
        <v>7.731990776</v>
      </c>
      <c r="U434" s="5">
        <f t="shared" si="39"/>
        <v>7.8518366330280003</v>
      </c>
      <c r="V434" s="5">
        <f>U434*(Index!$G$16/Index!$G$7)</f>
        <v>8.8836324528833472</v>
      </c>
      <c r="X434" s="7">
        <v>190.53</v>
      </c>
      <c r="Y434" s="20">
        <f t="shared" si="41"/>
        <v>190.53</v>
      </c>
    </row>
    <row r="435" spans="1:25">
      <c r="A435" s="2" t="s">
        <v>642</v>
      </c>
      <c r="B435" s="2" t="s">
        <v>0</v>
      </c>
      <c r="C435" s="2">
        <v>45</v>
      </c>
      <c r="D435" s="2" t="s">
        <v>43</v>
      </c>
      <c r="E435" s="2" t="s">
        <v>40</v>
      </c>
      <c r="F435" s="2" t="s">
        <v>22</v>
      </c>
      <c r="G435" s="16">
        <v>46.801956920000002</v>
      </c>
      <c r="H435" s="16">
        <v>43.907798079999999</v>
      </c>
      <c r="I435" s="16">
        <f t="shared" si="36"/>
        <v>45.805840651324495</v>
      </c>
      <c r="J435" s="7">
        <v>2.058078369</v>
      </c>
      <c r="K435" s="18">
        <v>0</v>
      </c>
      <c r="L435" s="15">
        <v>1.020924349</v>
      </c>
      <c r="M435" s="15">
        <v>1</v>
      </c>
      <c r="N435" s="7">
        <v>190.59410500000001</v>
      </c>
      <c r="O435" s="8">
        <f t="shared" si="40"/>
        <v>190.59</v>
      </c>
      <c r="P435" s="5">
        <f t="shared" si="37"/>
        <v>191.3755408305</v>
      </c>
      <c r="Q435" s="5">
        <f t="shared" si="38"/>
        <v>194.34186171337277</v>
      </c>
      <c r="R435" s="10">
        <f>Q435*Index!$H$16</f>
        <v>265.9290170272854</v>
      </c>
      <c r="T435" s="7">
        <v>8.7690427629999999</v>
      </c>
      <c r="U435" s="5">
        <f t="shared" si="39"/>
        <v>8.9049629258265011</v>
      </c>
      <c r="V435" s="5">
        <f>U435*(Index!$G$16/Index!$G$7)</f>
        <v>10.075148189766628</v>
      </c>
      <c r="X435" s="7">
        <v>276</v>
      </c>
      <c r="Y435" s="20">
        <f t="shared" si="41"/>
        <v>276</v>
      </c>
    </row>
    <row r="436" spans="1:25">
      <c r="A436" s="2" t="s">
        <v>643</v>
      </c>
      <c r="B436" s="2" t="s">
        <v>0</v>
      </c>
      <c r="C436" s="2">
        <v>45</v>
      </c>
      <c r="D436" s="2" t="s">
        <v>44</v>
      </c>
      <c r="E436" s="2" t="s">
        <v>40</v>
      </c>
      <c r="F436" s="2" t="s">
        <v>22</v>
      </c>
      <c r="G436" s="16">
        <v>46.801956920000002</v>
      </c>
      <c r="H436" s="16">
        <v>59.699216049999997</v>
      </c>
      <c r="I436" s="16">
        <f t="shared" si="36"/>
        <v>63.841966091429548</v>
      </c>
      <c r="J436" s="7">
        <v>2.0629774360000002</v>
      </c>
      <c r="K436" s="18">
        <v>0</v>
      </c>
      <c r="L436" s="15">
        <v>1.0388986330000001</v>
      </c>
      <c r="M436" s="15">
        <v>1</v>
      </c>
      <c r="N436" s="7">
        <v>228.2559167</v>
      </c>
      <c r="O436" s="8">
        <f t="shared" si="40"/>
        <v>228.26</v>
      </c>
      <c r="P436" s="5">
        <f t="shared" si="37"/>
        <v>229.19176595847</v>
      </c>
      <c r="Q436" s="5">
        <f t="shared" si="38"/>
        <v>232.74423833082631</v>
      </c>
      <c r="R436" s="10">
        <f>Q436*Index!$H$16</f>
        <v>318.47717199172001</v>
      </c>
      <c r="T436" s="7">
        <v>9.7930405839999999</v>
      </c>
      <c r="U436" s="5">
        <f t="shared" si="39"/>
        <v>9.9448327130520013</v>
      </c>
      <c r="V436" s="5">
        <f>U436*(Index!$G$16/Index!$G$7)</f>
        <v>11.251665407370385</v>
      </c>
      <c r="X436" s="7">
        <v>329.73</v>
      </c>
      <c r="Y436" s="20">
        <f t="shared" si="41"/>
        <v>329.73</v>
      </c>
    </row>
    <row r="437" spans="1:25">
      <c r="A437" s="2" t="s">
        <v>644</v>
      </c>
      <c r="B437" s="2" t="s">
        <v>0</v>
      </c>
      <c r="C437" s="2">
        <v>45</v>
      </c>
      <c r="D437" s="2" t="s">
        <v>45</v>
      </c>
      <c r="E437" s="2" t="s">
        <v>40</v>
      </c>
      <c r="F437" s="2" t="s">
        <v>22</v>
      </c>
      <c r="G437" s="16">
        <v>46.801956920000002</v>
      </c>
      <c r="H437" s="16">
        <v>78.682485450000001</v>
      </c>
      <c r="I437" s="16">
        <f t="shared" si="36"/>
        <v>86.14010391137225</v>
      </c>
      <c r="J437" s="7">
        <v>1.9998539609999999</v>
      </c>
      <c r="K437" s="18">
        <v>0</v>
      </c>
      <c r="L437" s="15">
        <v>1.059430622</v>
      </c>
      <c r="M437" s="15">
        <v>1</v>
      </c>
      <c r="N437" s="7">
        <v>265.86470700000001</v>
      </c>
      <c r="O437" s="8">
        <f t="shared" si="40"/>
        <v>265.86</v>
      </c>
      <c r="P437" s="5">
        <f t="shared" si="37"/>
        <v>266.95475229869999</v>
      </c>
      <c r="Q437" s="5">
        <f t="shared" si="38"/>
        <v>271.09255095932986</v>
      </c>
      <c r="R437" s="10">
        <f>Q437*Index!$H$16</f>
        <v>370.95134812672848</v>
      </c>
      <c r="T437" s="7">
        <v>9.8443322040000005</v>
      </c>
      <c r="U437" s="5">
        <f t="shared" si="39"/>
        <v>9.9969193531620011</v>
      </c>
      <c r="V437" s="5">
        <f>U437*(Index!$G$16/Index!$G$7)</f>
        <v>11.310596659772717</v>
      </c>
      <c r="X437" s="7">
        <v>382.26</v>
      </c>
      <c r="Y437" s="20">
        <f t="shared" si="41"/>
        <v>382.26</v>
      </c>
    </row>
    <row r="438" spans="1:25">
      <c r="A438" s="2" t="s">
        <v>645</v>
      </c>
      <c r="B438" s="2" t="s">
        <v>0</v>
      </c>
      <c r="C438" s="2">
        <v>45</v>
      </c>
      <c r="D438" s="2" t="s">
        <v>1434</v>
      </c>
      <c r="E438" s="2" t="s">
        <v>40</v>
      </c>
      <c r="F438" s="2" t="s">
        <v>22</v>
      </c>
      <c r="G438" s="16">
        <v>46.801956920000002</v>
      </c>
      <c r="H438" s="16">
        <v>98.797290759999996</v>
      </c>
      <c r="I438" s="16">
        <f t="shared" si="36"/>
        <v>106.35567472297907</v>
      </c>
      <c r="J438" s="7">
        <v>1.99489223</v>
      </c>
      <c r="K438" s="18">
        <v>0</v>
      </c>
      <c r="L438" s="15">
        <v>1.0519122460000001</v>
      </c>
      <c r="M438" s="15">
        <v>1</v>
      </c>
      <c r="N438" s="7">
        <v>305.53296920000003</v>
      </c>
      <c r="O438" s="8">
        <f t="shared" si="40"/>
        <v>305.52999999999997</v>
      </c>
      <c r="P438" s="5">
        <f t="shared" si="37"/>
        <v>306.78565437372004</v>
      </c>
      <c r="Q438" s="5">
        <f t="shared" si="38"/>
        <v>311.5408320165127</v>
      </c>
      <c r="R438" s="10">
        <f>Q438*Index!$H$16</f>
        <v>426.2990304384486</v>
      </c>
      <c r="T438" s="7">
        <v>12.01549427</v>
      </c>
      <c r="U438" s="5">
        <f t="shared" si="39"/>
        <v>12.201734431185001</v>
      </c>
      <c r="V438" s="5">
        <f>U438*(Index!$G$16/Index!$G$7)</f>
        <v>13.805142546953022</v>
      </c>
      <c r="X438" s="7">
        <v>440.1</v>
      </c>
      <c r="Y438" s="20">
        <f t="shared" si="41"/>
        <v>440.1</v>
      </c>
    </row>
    <row r="439" spans="1:25">
      <c r="A439" s="2" t="s">
        <v>646</v>
      </c>
      <c r="B439" s="2" t="s">
        <v>0</v>
      </c>
      <c r="C439" s="2">
        <v>45</v>
      </c>
      <c r="D439" s="2" t="s">
        <v>1435</v>
      </c>
      <c r="E439" s="2" t="s">
        <v>40</v>
      </c>
      <c r="F439" s="2" t="s">
        <v>197</v>
      </c>
      <c r="G439" s="16">
        <v>46.801956920000002</v>
      </c>
      <c r="H439" s="16">
        <v>135.7524535</v>
      </c>
      <c r="I439" s="16">
        <f t="shared" si="36"/>
        <v>153.43591177729266</v>
      </c>
      <c r="J439" s="7">
        <v>2.0857230260000001</v>
      </c>
      <c r="K439" s="18">
        <v>0</v>
      </c>
      <c r="L439" s="15">
        <v>1.096866782</v>
      </c>
      <c r="M439" s="15">
        <v>1</v>
      </c>
      <c r="N439" s="7">
        <v>417.64073339999999</v>
      </c>
      <c r="O439" s="8">
        <f t="shared" si="40"/>
        <v>417.64</v>
      </c>
      <c r="P439" s="5">
        <f t="shared" si="37"/>
        <v>419.35306040693996</v>
      </c>
      <c r="Q439" s="5">
        <f t="shared" si="38"/>
        <v>425.85303284324755</v>
      </c>
      <c r="R439" s="10">
        <f>Q439*Index!$H$16</f>
        <v>582.71891307245073</v>
      </c>
      <c r="T439" s="7">
        <v>24.471672300000002</v>
      </c>
      <c r="U439" s="5">
        <f t="shared" si="39"/>
        <v>24.850983220650004</v>
      </c>
      <c r="V439" s="5">
        <f>U439*(Index!$G$16/Index!$G$7)</f>
        <v>28.116606514250517</v>
      </c>
      <c r="X439" s="7">
        <v>610.84</v>
      </c>
      <c r="Y439" s="20">
        <f t="shared" si="41"/>
        <v>610.84</v>
      </c>
    </row>
    <row r="440" spans="1:25">
      <c r="A440" s="2" t="s">
        <v>647</v>
      </c>
      <c r="B440" s="2" t="s">
        <v>0</v>
      </c>
      <c r="C440" s="2">
        <v>45</v>
      </c>
      <c r="D440" s="2" t="s">
        <v>1429</v>
      </c>
      <c r="E440" s="2" t="s">
        <v>40</v>
      </c>
      <c r="F440" s="2" t="s">
        <v>197</v>
      </c>
      <c r="G440" s="16">
        <v>46.801956920000002</v>
      </c>
      <c r="H440" s="16">
        <v>101.0354457</v>
      </c>
      <c r="I440" s="16">
        <f t="shared" si="36"/>
        <v>98.012709831590939</v>
      </c>
      <c r="J440" s="7">
        <v>2.2445462479999998</v>
      </c>
      <c r="K440" s="18">
        <v>0</v>
      </c>
      <c r="L440" s="15">
        <v>0.97955364599999994</v>
      </c>
      <c r="M440" s="15">
        <v>1</v>
      </c>
      <c r="N440" s="7">
        <v>325.04321700000003</v>
      </c>
      <c r="O440" s="8">
        <f t="shared" si="40"/>
        <v>325.04000000000002</v>
      </c>
      <c r="P440" s="5">
        <f t="shared" si="37"/>
        <v>326.37589418970003</v>
      </c>
      <c r="Q440" s="5">
        <f t="shared" si="38"/>
        <v>331.43472054964042</v>
      </c>
      <c r="R440" s="10">
        <f>Q440*Index!$H$16</f>
        <v>453.52096901526227</v>
      </c>
      <c r="T440" s="7">
        <v>13.09123194</v>
      </c>
      <c r="U440" s="5">
        <f t="shared" si="39"/>
        <v>13.294146035070002</v>
      </c>
      <c r="V440" s="5">
        <f>U440*(Index!$G$16/Index!$G$7)</f>
        <v>15.041106007445531</v>
      </c>
      <c r="X440" s="7">
        <v>460.5</v>
      </c>
      <c r="Y440" s="20">
        <f t="shared" si="41"/>
        <v>460.5</v>
      </c>
    </row>
    <row r="441" spans="1:25">
      <c r="A441" s="2" t="s">
        <v>648</v>
      </c>
      <c r="B441" s="2" t="s">
        <v>0</v>
      </c>
      <c r="C441" s="2">
        <v>45</v>
      </c>
      <c r="D441" s="2" t="s">
        <v>203</v>
      </c>
      <c r="E441" s="2" t="s">
        <v>40</v>
      </c>
      <c r="F441" s="2" t="s">
        <v>22</v>
      </c>
      <c r="G441" s="16">
        <v>46.801956920000002</v>
      </c>
      <c r="H441" s="16">
        <v>71.236957410000002</v>
      </c>
      <c r="I441" s="16">
        <f t="shared" si="36"/>
        <v>75.415784393507977</v>
      </c>
      <c r="J441" s="7">
        <v>2.3542942249999999</v>
      </c>
      <c r="K441" s="18">
        <v>1</v>
      </c>
      <c r="L441" s="15">
        <v>1.035402113</v>
      </c>
      <c r="M441" s="15">
        <v>1</v>
      </c>
      <c r="N441" s="7">
        <v>287.73652249999998</v>
      </c>
      <c r="O441" s="8">
        <f t="shared" si="40"/>
        <v>287.74</v>
      </c>
      <c r="P441" s="5">
        <f t="shared" si="37"/>
        <v>288.91624224224995</v>
      </c>
      <c r="Q441" s="5">
        <f t="shared" si="38"/>
        <v>293.39444399700483</v>
      </c>
      <c r="R441" s="10">
        <f>Q441*Index!$H$16</f>
        <v>401.46829615362117</v>
      </c>
      <c r="T441" s="7">
        <v>10.823145159999999</v>
      </c>
      <c r="U441" s="5">
        <f t="shared" si="39"/>
        <v>10.99090390998</v>
      </c>
      <c r="V441" s="5">
        <f>U441*(Index!$G$16/Index!$G$7)</f>
        <v>12.435198950843048</v>
      </c>
      <c r="X441" s="7">
        <v>413.9</v>
      </c>
      <c r="Y441" s="20">
        <f t="shared" si="41"/>
        <v>413.9</v>
      </c>
    </row>
    <row r="442" spans="1:25">
      <c r="A442" s="2" t="s">
        <v>649</v>
      </c>
      <c r="B442" s="2" t="s">
        <v>0</v>
      </c>
      <c r="C442" s="2">
        <v>45</v>
      </c>
      <c r="D442" s="2" t="s">
        <v>42</v>
      </c>
      <c r="E442" s="2" t="s">
        <v>41</v>
      </c>
      <c r="F442" s="2" t="s">
        <v>22</v>
      </c>
      <c r="G442" s="16">
        <v>46.801956920000002</v>
      </c>
      <c r="H442" s="16">
        <v>26.081909700000001</v>
      </c>
      <c r="I442" s="16">
        <f t="shared" si="36"/>
        <v>26.118548784169214</v>
      </c>
      <c r="J442" s="7">
        <v>1.2614625180000001</v>
      </c>
      <c r="K442" s="18">
        <v>1</v>
      </c>
      <c r="L442" s="15">
        <v>1.0005027049999999</v>
      </c>
      <c r="M442" s="15">
        <v>1</v>
      </c>
      <c r="N442" s="7">
        <v>91.986484680000004</v>
      </c>
      <c r="O442" s="8">
        <f t="shared" si="40"/>
        <v>91.99</v>
      </c>
      <c r="P442" s="5">
        <f t="shared" si="37"/>
        <v>92.363629267188003</v>
      </c>
      <c r="Q442" s="5">
        <f t="shared" si="38"/>
        <v>93.795265520829417</v>
      </c>
      <c r="R442" s="10">
        <f>Q442*Index!$H$16</f>
        <v>128.34539373999971</v>
      </c>
      <c r="T442" s="7">
        <v>7.5918751220000003</v>
      </c>
      <c r="U442" s="5">
        <f t="shared" si="39"/>
        <v>7.7095491863910004</v>
      </c>
      <c r="V442" s="5">
        <f>U442*(Index!$G$16/Index!$G$7)</f>
        <v>8.7226472671670088</v>
      </c>
      <c r="X442" s="7">
        <v>137.07</v>
      </c>
      <c r="Y442" s="20">
        <f t="shared" si="41"/>
        <v>137.07</v>
      </c>
    </row>
    <row r="443" spans="1:25">
      <c r="A443" s="2" t="s">
        <v>650</v>
      </c>
      <c r="B443" s="2" t="s">
        <v>0</v>
      </c>
      <c r="C443" s="2">
        <v>45</v>
      </c>
      <c r="D443" s="2" t="s">
        <v>43</v>
      </c>
      <c r="E443" s="2" t="s">
        <v>41</v>
      </c>
      <c r="F443" s="2" t="s">
        <v>22</v>
      </c>
      <c r="G443" s="16">
        <v>46.801956920000002</v>
      </c>
      <c r="H443" s="16">
        <v>41.6337166</v>
      </c>
      <c r="I443" s="16">
        <f t="shared" si="36"/>
        <v>43.484175496782534</v>
      </c>
      <c r="J443" s="7">
        <v>1.521395815</v>
      </c>
      <c r="K443" s="18">
        <v>0</v>
      </c>
      <c r="L443" s="15">
        <v>1.020924349</v>
      </c>
      <c r="M443" s="15">
        <v>1</v>
      </c>
      <c r="N443" s="7">
        <v>137.36094399999999</v>
      </c>
      <c r="O443" s="8">
        <f t="shared" si="40"/>
        <v>137.36000000000001</v>
      </c>
      <c r="P443" s="5">
        <f t="shared" si="37"/>
        <v>137.9241238704</v>
      </c>
      <c r="Q443" s="5">
        <f t="shared" si="38"/>
        <v>140.0619477903912</v>
      </c>
      <c r="R443" s="10">
        <f>Q443*Index!$H$16</f>
        <v>191.65472518607012</v>
      </c>
      <c r="T443" s="7">
        <v>9.2103180879999993</v>
      </c>
      <c r="U443" s="5">
        <f t="shared" si="39"/>
        <v>9.3530780183640001</v>
      </c>
      <c r="V443" s="5">
        <f>U443*(Index!$G$16/Index!$G$7)</f>
        <v>10.582149285783796</v>
      </c>
      <c r="X443" s="7">
        <v>202.24</v>
      </c>
      <c r="Y443" s="20">
        <f t="shared" si="41"/>
        <v>202.24</v>
      </c>
    </row>
    <row r="444" spans="1:25">
      <c r="A444" s="2" t="s">
        <v>651</v>
      </c>
      <c r="B444" s="2" t="s">
        <v>0</v>
      </c>
      <c r="C444" s="2">
        <v>45</v>
      </c>
      <c r="D444" s="2" t="s">
        <v>44</v>
      </c>
      <c r="E444" s="2" t="s">
        <v>41</v>
      </c>
      <c r="F444" s="2" t="s">
        <v>22</v>
      </c>
      <c r="G444" s="16">
        <v>46.801956920000002</v>
      </c>
      <c r="H444" s="16">
        <v>56.651609280000002</v>
      </c>
      <c r="I444" s="16">
        <f t="shared" ref="I444:I506" si="42">(G444+H444)*L444*M444-G444</f>
        <v>60.675811584155021</v>
      </c>
      <c r="J444" s="7">
        <v>1.6013025540000001</v>
      </c>
      <c r="K444" s="18">
        <v>0</v>
      </c>
      <c r="L444" s="15">
        <v>1.0388986330000001</v>
      </c>
      <c r="M444" s="15">
        <v>1</v>
      </c>
      <c r="N444" s="7">
        <v>172.1044253</v>
      </c>
      <c r="O444" s="8">
        <f t="shared" si="40"/>
        <v>172.1</v>
      </c>
      <c r="P444" s="5">
        <f t="shared" ref="P444:P506" si="43">N444*(1.0041)</f>
        <v>172.81005344373</v>
      </c>
      <c r="Q444" s="5">
        <f t="shared" ref="Q444:Q506" si="44">P444*(1.0155)</f>
        <v>175.48860927210782</v>
      </c>
      <c r="R444" s="10">
        <f>Q444*Index!$H$16</f>
        <v>240.13103997143494</v>
      </c>
      <c r="T444" s="7">
        <v>9.6998176360000006</v>
      </c>
      <c r="U444" s="5">
        <f t="shared" ref="U444:U506" si="45">T444*(1.0155)</f>
        <v>9.8501648093580005</v>
      </c>
      <c r="V444" s="5">
        <f>U444*(Index!$G$16/Index!$G$7)</f>
        <v>11.144557363633854</v>
      </c>
      <c r="X444" s="7">
        <v>251.28</v>
      </c>
      <c r="Y444" s="20">
        <f t="shared" si="41"/>
        <v>251.28</v>
      </c>
    </row>
    <row r="445" spans="1:25">
      <c r="A445" s="2" t="s">
        <v>652</v>
      </c>
      <c r="B445" s="2" t="s">
        <v>0</v>
      </c>
      <c r="C445" s="2">
        <v>45</v>
      </c>
      <c r="D445" s="2" t="s">
        <v>45</v>
      </c>
      <c r="E445" s="2" t="s">
        <v>41</v>
      </c>
      <c r="F445" s="2" t="s">
        <v>22</v>
      </c>
      <c r="G445" s="16">
        <v>46.801956920000002</v>
      </c>
      <c r="H445" s="16">
        <v>74.699191720000002</v>
      </c>
      <c r="I445" s="16">
        <f t="shared" si="42"/>
        <v>81.920080557389639</v>
      </c>
      <c r="J445" s="7">
        <v>1.6131401510000001</v>
      </c>
      <c r="K445" s="18">
        <v>0</v>
      </c>
      <c r="L445" s="15">
        <v>1.059430622</v>
      </c>
      <c r="M445" s="15">
        <v>1</v>
      </c>
      <c r="N445" s="7">
        <v>207.64668689999999</v>
      </c>
      <c r="O445" s="8">
        <f t="shared" si="40"/>
        <v>207.65</v>
      </c>
      <c r="P445" s="5">
        <f t="shared" si="43"/>
        <v>208.49803831628998</v>
      </c>
      <c r="Q445" s="5">
        <f t="shared" si="44"/>
        <v>211.72975791019249</v>
      </c>
      <c r="R445" s="10">
        <f>Q445*Index!$H$16</f>
        <v>289.72186383356137</v>
      </c>
      <c r="T445" s="7">
        <v>9.7928634280000004</v>
      </c>
      <c r="U445" s="5">
        <f t="shared" si="45"/>
        <v>9.9446528111340005</v>
      </c>
      <c r="V445" s="5">
        <f>U445*(Index!$G$16/Index!$G$7)</f>
        <v>11.251461864862843</v>
      </c>
      <c r="X445" s="7">
        <v>300.97000000000003</v>
      </c>
      <c r="Y445" s="20">
        <f t="shared" si="41"/>
        <v>300.97000000000003</v>
      </c>
    </row>
    <row r="446" spans="1:25">
      <c r="A446" s="2" t="s">
        <v>653</v>
      </c>
      <c r="B446" s="2" t="s">
        <v>0</v>
      </c>
      <c r="C446" s="2">
        <v>45</v>
      </c>
      <c r="D446" s="2" t="s">
        <v>1434</v>
      </c>
      <c r="E446" s="2" t="s">
        <v>41</v>
      </c>
      <c r="F446" s="2" t="s">
        <v>22</v>
      </c>
      <c r="G446" s="16">
        <v>46.801956920000002</v>
      </c>
      <c r="H446" s="16">
        <v>93.862134100000006</v>
      </c>
      <c r="I446" s="16">
        <f t="shared" si="42"/>
        <v>101.16432299639663</v>
      </c>
      <c r="J446" s="7">
        <v>1.617978087</v>
      </c>
      <c r="K446" s="18">
        <v>0</v>
      </c>
      <c r="L446" s="15">
        <v>1.0519122460000001</v>
      </c>
      <c r="M446" s="15">
        <v>1</v>
      </c>
      <c r="N446" s="7">
        <v>239.40619849999999</v>
      </c>
      <c r="O446" s="8">
        <f t="shared" si="40"/>
        <v>239.41</v>
      </c>
      <c r="P446" s="5">
        <f t="shared" si="43"/>
        <v>240.38776391384999</v>
      </c>
      <c r="Q446" s="5">
        <f t="shared" si="44"/>
        <v>244.11377425451468</v>
      </c>
      <c r="R446" s="10">
        <f>Q446*Index!$H$16</f>
        <v>334.03475431385544</v>
      </c>
      <c r="T446" s="7">
        <v>10.71202665</v>
      </c>
      <c r="U446" s="5">
        <f t="shared" si="45"/>
        <v>10.878063063075</v>
      </c>
      <c r="V446" s="5">
        <f>U446*(Index!$G$16/Index!$G$7)</f>
        <v>12.307529889905197</v>
      </c>
      <c r="X446" s="7">
        <v>346.34</v>
      </c>
      <c r="Y446" s="20">
        <f t="shared" si="41"/>
        <v>346.34</v>
      </c>
    </row>
    <row r="447" spans="1:25">
      <c r="A447" s="2" t="s">
        <v>654</v>
      </c>
      <c r="B447" s="2" t="s">
        <v>0</v>
      </c>
      <c r="C447" s="2">
        <v>45</v>
      </c>
      <c r="D447" s="2" t="s">
        <v>1435</v>
      </c>
      <c r="E447" s="2" t="s">
        <v>41</v>
      </c>
      <c r="F447" s="2" t="s">
        <v>197</v>
      </c>
      <c r="G447" s="16">
        <v>46.801956920000002</v>
      </c>
      <c r="H447" s="16">
        <v>128.68593229999999</v>
      </c>
      <c r="I447" s="16">
        <f t="shared" si="42"/>
        <v>145.68487940871387</v>
      </c>
      <c r="J447" s="7">
        <v>1.5585985149999999</v>
      </c>
      <c r="K447" s="18">
        <v>0</v>
      </c>
      <c r="L447" s="15">
        <v>1.096866782</v>
      </c>
      <c r="M447" s="15">
        <v>1</v>
      </c>
      <c r="N447" s="7">
        <v>300.00969720000001</v>
      </c>
      <c r="O447" s="8">
        <f t="shared" si="40"/>
        <v>300.01</v>
      </c>
      <c r="P447" s="5">
        <f t="shared" si="43"/>
        <v>301.23973695851998</v>
      </c>
      <c r="Q447" s="5">
        <f t="shared" si="44"/>
        <v>305.90895288137705</v>
      </c>
      <c r="R447" s="10">
        <f>Q447*Index!$H$16</f>
        <v>418.59261006550821</v>
      </c>
      <c r="T447" s="7">
        <v>15.44443878</v>
      </c>
      <c r="U447" s="5">
        <f t="shared" si="45"/>
        <v>15.683827581090002</v>
      </c>
      <c r="V447" s="5">
        <f>U447*(Index!$G$16/Index!$G$7)</f>
        <v>17.744811334805725</v>
      </c>
      <c r="X447" s="7">
        <v>436.34</v>
      </c>
      <c r="Y447" s="20">
        <f t="shared" si="41"/>
        <v>436.34</v>
      </c>
    </row>
    <row r="448" spans="1:25">
      <c r="A448" s="2" t="s">
        <v>655</v>
      </c>
      <c r="B448" s="2" t="s">
        <v>0</v>
      </c>
      <c r="C448" s="2">
        <v>45</v>
      </c>
      <c r="D448" s="2" t="s">
        <v>1429</v>
      </c>
      <c r="E448" s="2" t="s">
        <v>41</v>
      </c>
      <c r="F448" s="2" t="s">
        <v>197</v>
      </c>
      <c r="G448" s="16">
        <v>46.801956920000002</v>
      </c>
      <c r="H448" s="16">
        <v>95.773420299999998</v>
      </c>
      <c r="I448" s="16">
        <f t="shared" si="42"/>
        <v>92.858273665676336</v>
      </c>
      <c r="J448" s="7">
        <v>1.613319277</v>
      </c>
      <c r="K448" s="18">
        <v>0</v>
      </c>
      <c r="L448" s="15">
        <v>0.97955364599999994</v>
      </c>
      <c r="M448" s="15">
        <v>1</v>
      </c>
      <c r="N448" s="7">
        <v>225.31654230000001</v>
      </c>
      <c r="O448" s="8">
        <f t="shared" si="40"/>
        <v>225.32</v>
      </c>
      <c r="P448" s="5">
        <f t="shared" si="43"/>
        <v>226.24034012343</v>
      </c>
      <c r="Q448" s="5">
        <f t="shared" si="44"/>
        <v>229.74706539534318</v>
      </c>
      <c r="R448" s="10">
        <f>Q448*Index!$H$16</f>
        <v>314.37596988545778</v>
      </c>
      <c r="T448" s="7">
        <v>12.119823999999999</v>
      </c>
      <c r="U448" s="5">
        <f t="shared" si="45"/>
        <v>12.307681272</v>
      </c>
      <c r="V448" s="5">
        <f>U448*(Index!$G$16/Index!$G$7)</f>
        <v>13.925011672780927</v>
      </c>
      <c r="X448" s="7">
        <v>322.64999999999998</v>
      </c>
      <c r="Y448" s="20">
        <f t="shared" si="41"/>
        <v>322.64999999999998</v>
      </c>
    </row>
    <row r="449" spans="1:25">
      <c r="A449" s="2" t="s">
        <v>656</v>
      </c>
      <c r="B449" s="2" t="s">
        <v>0</v>
      </c>
      <c r="C449" s="2">
        <v>45</v>
      </c>
      <c r="D449" s="2" t="s">
        <v>203</v>
      </c>
      <c r="E449" s="2" t="s">
        <v>41</v>
      </c>
      <c r="F449" s="2" t="s">
        <v>22</v>
      </c>
      <c r="G449" s="16">
        <v>46.801956920000002</v>
      </c>
      <c r="H449" s="16">
        <v>67.468403129999999</v>
      </c>
      <c r="I449" s="16">
        <f t="shared" si="42"/>
        <v>71.513815329040767</v>
      </c>
      <c r="J449" s="7">
        <v>1.893073644</v>
      </c>
      <c r="K449" s="18">
        <v>1</v>
      </c>
      <c r="L449" s="15">
        <v>1.035402113</v>
      </c>
      <c r="M449" s="15">
        <v>1</v>
      </c>
      <c r="N449" s="7">
        <v>223.98047</v>
      </c>
      <c r="O449" s="8">
        <f t="shared" si="40"/>
        <v>223.98</v>
      </c>
      <c r="P449" s="5">
        <f t="shared" si="43"/>
        <v>224.898789927</v>
      </c>
      <c r="Q449" s="5">
        <f t="shared" si="44"/>
        <v>228.38472117086852</v>
      </c>
      <c r="R449" s="10">
        <f>Q449*Index!$H$16</f>
        <v>312.51179683867656</v>
      </c>
      <c r="T449" s="7">
        <v>10.46315879</v>
      </c>
      <c r="U449" s="5">
        <f t="shared" si="45"/>
        <v>10.625337751245</v>
      </c>
      <c r="V449" s="5">
        <f>U449*(Index!$G$16/Index!$G$7)</f>
        <v>12.021594396495392</v>
      </c>
      <c r="X449" s="7">
        <v>324.52999999999997</v>
      </c>
      <c r="Y449" s="20">
        <f t="shared" si="41"/>
        <v>324.52999999999997</v>
      </c>
    </row>
    <row r="450" spans="1:25">
      <c r="A450" s="2" t="s">
        <v>657</v>
      </c>
      <c r="B450" s="2" t="s">
        <v>33</v>
      </c>
      <c r="C450" s="2">
        <v>45</v>
      </c>
      <c r="D450" s="2" t="s">
        <v>42</v>
      </c>
      <c r="E450" s="2" t="s">
        <v>34</v>
      </c>
      <c r="F450" s="2" t="s">
        <v>22</v>
      </c>
      <c r="G450" s="16">
        <v>46.801956920000002</v>
      </c>
      <c r="H450" s="16">
        <v>19.282241750000001</v>
      </c>
      <c r="I450" s="16">
        <f t="shared" si="42"/>
        <v>19.295642191536253</v>
      </c>
      <c r="J450" s="7">
        <v>1.261081374</v>
      </c>
      <c r="K450" s="18">
        <v>1</v>
      </c>
      <c r="L450" s="15">
        <v>1.0005027049999999</v>
      </c>
      <c r="M450" s="15">
        <v>0.99970022400000003</v>
      </c>
      <c r="N450" s="7">
        <v>83.354451113114976</v>
      </c>
      <c r="O450" s="8">
        <f t="shared" ref="O450:O513" si="46">ROUND(J450*SUM(G450:H450)*L450*$M450,2)</f>
        <v>83.35</v>
      </c>
      <c r="P450" s="5">
        <f t="shared" si="43"/>
        <v>83.696204362678742</v>
      </c>
      <c r="Q450" s="5">
        <f t="shared" si="44"/>
        <v>84.993495530300265</v>
      </c>
      <c r="R450" s="10">
        <f>Q450*Index!$H$16</f>
        <v>116.30143151258314</v>
      </c>
      <c r="T450" s="7">
        <v>7.0285176062943489</v>
      </c>
      <c r="U450" s="5">
        <f t="shared" si="45"/>
        <v>7.1374596291919117</v>
      </c>
      <c r="V450" s="5">
        <f>U450*(Index!$G$16/Index!$G$7)</f>
        <v>8.0753804436430006</v>
      </c>
      <c r="X450" s="7">
        <v>124.38</v>
      </c>
      <c r="Y450" s="20">
        <f t="shared" ref="Y450:Y513" si="47">ROUND((R450+V450) * IF(D450 = "Forensische en beveiligde zorg - niet klinische of ambulante zorg", 0.982799429, 1),2)</f>
        <v>124.38</v>
      </c>
    </row>
    <row r="451" spans="1:25">
      <c r="A451" s="2" t="s">
        <v>658</v>
      </c>
      <c r="B451" s="2" t="s">
        <v>33</v>
      </c>
      <c r="C451" s="2">
        <v>45</v>
      </c>
      <c r="D451" s="2" t="s">
        <v>43</v>
      </c>
      <c r="E451" s="2" t="s">
        <v>34</v>
      </c>
      <c r="F451" s="2" t="s">
        <v>22</v>
      </c>
      <c r="G451" s="16">
        <v>46.801956920000002</v>
      </c>
      <c r="H451" s="16">
        <v>30.781190859999999</v>
      </c>
      <c r="I451" s="16">
        <f t="shared" si="42"/>
        <v>31.59675922700999</v>
      </c>
      <c r="J451" s="7">
        <v>1.543853911</v>
      </c>
      <c r="K451" s="18">
        <v>0</v>
      </c>
      <c r="L451" s="15">
        <v>1.020924349</v>
      </c>
      <c r="M451" s="15">
        <v>0.98980123799999997</v>
      </c>
      <c r="N451" s="7">
        <v>121.03616459714898</v>
      </c>
      <c r="O451" s="8">
        <f t="shared" si="46"/>
        <v>121.04</v>
      </c>
      <c r="P451" s="5">
        <f t="shared" si="43"/>
        <v>121.53241287199729</v>
      </c>
      <c r="Q451" s="5">
        <f t="shared" si="44"/>
        <v>123.41616527151326</v>
      </c>
      <c r="R451" s="10">
        <f>Q451*Index!$H$16</f>
        <v>168.87735471184985</v>
      </c>
      <c r="T451" s="7">
        <v>7.4520488783538719</v>
      </c>
      <c r="U451" s="5">
        <f t="shared" si="45"/>
        <v>7.5675556359683576</v>
      </c>
      <c r="V451" s="5">
        <f>U451*(Index!$G$16/Index!$G$7)</f>
        <v>8.5619945980413323</v>
      </c>
      <c r="X451" s="7">
        <v>177.44</v>
      </c>
      <c r="Y451" s="20">
        <f t="shared" si="47"/>
        <v>177.44</v>
      </c>
    </row>
    <row r="452" spans="1:25">
      <c r="A452" s="2" t="s">
        <v>659</v>
      </c>
      <c r="B452" s="2" t="s">
        <v>33</v>
      </c>
      <c r="C452" s="2">
        <v>45</v>
      </c>
      <c r="D452" s="2" t="s">
        <v>44</v>
      </c>
      <c r="E452" s="2" t="s">
        <v>34</v>
      </c>
      <c r="F452" s="2" t="s">
        <v>22</v>
      </c>
      <c r="G452" s="16">
        <v>46.801956920000002</v>
      </c>
      <c r="H452" s="16">
        <v>41.891701269999999</v>
      </c>
      <c r="I452" s="16">
        <f t="shared" si="42"/>
        <v>39.933989828535893</v>
      </c>
      <c r="J452" s="7">
        <v>1.643129633</v>
      </c>
      <c r="K452" s="18">
        <v>0</v>
      </c>
      <c r="L452" s="15">
        <v>1.0388986330000001</v>
      </c>
      <c r="M452" s="15">
        <v>0.94131153499999998</v>
      </c>
      <c r="N452" s="7">
        <v>142.51840440852166</v>
      </c>
      <c r="O452" s="8">
        <f t="shared" si="46"/>
        <v>142.52000000000001</v>
      </c>
      <c r="P452" s="5">
        <f t="shared" si="43"/>
        <v>143.1027298665966</v>
      </c>
      <c r="Q452" s="5">
        <f t="shared" si="44"/>
        <v>145.32082217952888</v>
      </c>
      <c r="R452" s="10">
        <f>Q452*Index!$H$16</f>
        <v>198.85074196106595</v>
      </c>
      <c r="T452" s="7">
        <v>8.0047397195581915</v>
      </c>
      <c r="U452" s="5">
        <f t="shared" si="45"/>
        <v>8.1288131852113441</v>
      </c>
      <c r="V452" s="5">
        <f>U452*(Index!$G$16/Index!$G$7)</f>
        <v>9.1970059988017105</v>
      </c>
      <c r="X452" s="7">
        <v>208.05</v>
      </c>
      <c r="Y452" s="20">
        <f t="shared" si="47"/>
        <v>208.05</v>
      </c>
    </row>
    <row r="453" spans="1:25">
      <c r="A453" s="2" t="s">
        <v>660</v>
      </c>
      <c r="B453" s="2" t="s">
        <v>33</v>
      </c>
      <c r="C453" s="2">
        <v>45</v>
      </c>
      <c r="D453" s="2" t="s">
        <v>45</v>
      </c>
      <c r="E453" s="2" t="s">
        <v>34</v>
      </c>
      <c r="F453" s="2" t="s">
        <v>22</v>
      </c>
      <c r="G453" s="16">
        <v>46.801956920000002</v>
      </c>
      <c r="H453" s="16">
        <v>55.242687850000003</v>
      </c>
      <c r="I453" s="16">
        <f t="shared" si="42"/>
        <v>59.904363193627923</v>
      </c>
      <c r="J453" s="7">
        <v>1.7261119840000001</v>
      </c>
      <c r="K453" s="18">
        <v>0</v>
      </c>
      <c r="L453" s="15">
        <v>1.059430622</v>
      </c>
      <c r="M453" s="15">
        <v>0.98702329600000005</v>
      </c>
      <c r="N453" s="7">
        <v>184.18705793807678</v>
      </c>
      <c r="O453" s="8">
        <f t="shared" si="46"/>
        <v>184.19</v>
      </c>
      <c r="P453" s="5">
        <f t="shared" si="43"/>
        <v>184.94222487562288</v>
      </c>
      <c r="Q453" s="5">
        <f t="shared" si="44"/>
        <v>187.80882936119505</v>
      </c>
      <c r="R453" s="10">
        <f>Q453*Index!$H$16</f>
        <v>256.98949748010529</v>
      </c>
      <c r="T453" s="7">
        <v>8.2790290149722736</v>
      </c>
      <c r="U453" s="5">
        <f t="shared" si="45"/>
        <v>8.4073539647043436</v>
      </c>
      <c r="V453" s="5">
        <f>U453*(Index!$G$16/Index!$G$7)</f>
        <v>9.5121493243450477</v>
      </c>
      <c r="X453" s="7">
        <v>266.5</v>
      </c>
      <c r="Y453" s="20">
        <f t="shared" si="47"/>
        <v>266.5</v>
      </c>
    </row>
    <row r="454" spans="1:25">
      <c r="A454" s="2" t="s">
        <v>661</v>
      </c>
      <c r="B454" s="2" t="s">
        <v>33</v>
      </c>
      <c r="C454" s="2">
        <v>45</v>
      </c>
      <c r="D454" s="2" t="s">
        <v>1434</v>
      </c>
      <c r="E454" s="2" t="s">
        <v>34</v>
      </c>
      <c r="F454" s="2" t="s">
        <v>22</v>
      </c>
      <c r="G454" s="16">
        <v>46.801956920000002</v>
      </c>
      <c r="H454" s="16">
        <v>69.425290829999994</v>
      </c>
      <c r="I454" s="16">
        <f t="shared" si="42"/>
        <v>54.89655980783413</v>
      </c>
      <c r="J454" s="7">
        <v>1.7294778980000001</v>
      </c>
      <c r="K454" s="18">
        <v>0</v>
      </c>
      <c r="L454" s="15">
        <v>1.0519122460000001</v>
      </c>
      <c r="M454" s="15">
        <v>0.83181577799999995</v>
      </c>
      <c r="N454" s="7">
        <v>175.88533693965016</v>
      </c>
      <c r="O454" s="8">
        <f t="shared" si="46"/>
        <v>175.89</v>
      </c>
      <c r="P454" s="5">
        <f t="shared" si="43"/>
        <v>176.60646682110271</v>
      </c>
      <c r="Q454" s="5">
        <f t="shared" si="44"/>
        <v>179.34386705682982</v>
      </c>
      <c r="R454" s="10">
        <f>Q454*Index!$H$16</f>
        <v>245.40640835598802</v>
      </c>
      <c r="T454" s="7">
        <v>8.2759559350704013</v>
      </c>
      <c r="U454" s="5">
        <f t="shared" si="45"/>
        <v>8.4042332520639924</v>
      </c>
      <c r="V454" s="5">
        <f>U454*(Index!$G$16/Index!$G$7)</f>
        <v>9.5086185244336825</v>
      </c>
      <c r="X454" s="7">
        <v>254.92</v>
      </c>
      <c r="Y454" s="20">
        <f t="shared" si="47"/>
        <v>254.92</v>
      </c>
    </row>
    <row r="455" spans="1:25">
      <c r="A455" s="2" t="s">
        <v>662</v>
      </c>
      <c r="B455" s="2" t="s">
        <v>33</v>
      </c>
      <c r="C455" s="2">
        <v>45</v>
      </c>
      <c r="D455" s="2" t="s">
        <v>1435</v>
      </c>
      <c r="E455" s="2" t="s">
        <v>34</v>
      </c>
      <c r="F455" s="2" t="s">
        <v>197</v>
      </c>
      <c r="G455" s="16">
        <v>46.801956920000002</v>
      </c>
      <c r="H455" s="16">
        <v>95.135948619999994</v>
      </c>
      <c r="I455" s="16">
        <f t="shared" si="42"/>
        <v>101.8832893799958</v>
      </c>
      <c r="J455" s="7">
        <v>1.73496104</v>
      </c>
      <c r="K455" s="18">
        <v>0</v>
      </c>
      <c r="L455" s="15">
        <v>1.096866782</v>
      </c>
      <c r="M455" s="15">
        <v>0.95502688999999996</v>
      </c>
      <c r="N455" s="7">
        <v>257.96310965482354</v>
      </c>
      <c r="O455" s="8">
        <f t="shared" si="46"/>
        <v>257.95999999999998</v>
      </c>
      <c r="P455" s="5">
        <f t="shared" si="43"/>
        <v>259.0207584044083</v>
      </c>
      <c r="Q455" s="5">
        <f t="shared" si="44"/>
        <v>263.03558015967667</v>
      </c>
      <c r="R455" s="10">
        <f>Q455*Index!$H$16</f>
        <v>359.92653697137729</v>
      </c>
      <c r="T455" s="7">
        <v>11.958886913661798</v>
      </c>
      <c r="U455" s="5">
        <f t="shared" si="45"/>
        <v>12.144249660823556</v>
      </c>
      <c r="V455" s="5">
        <f>U455*(Index!$G$16/Index!$G$7)</f>
        <v>13.740103805649952</v>
      </c>
      <c r="X455" s="7">
        <v>373.67</v>
      </c>
      <c r="Y455" s="20">
        <f t="shared" si="47"/>
        <v>373.67</v>
      </c>
    </row>
    <row r="456" spans="1:25">
      <c r="A456" s="2" t="s">
        <v>663</v>
      </c>
      <c r="B456" s="2" t="s">
        <v>33</v>
      </c>
      <c r="C456" s="2">
        <v>45</v>
      </c>
      <c r="D456" s="2" t="s">
        <v>1429</v>
      </c>
      <c r="E456" s="2" t="s">
        <v>34</v>
      </c>
      <c r="F456" s="2" t="s">
        <v>197</v>
      </c>
      <c r="G456" s="16">
        <v>46.801956920000002</v>
      </c>
      <c r="H456" s="16">
        <v>70.803688359999995</v>
      </c>
      <c r="I456" s="16">
        <f t="shared" si="42"/>
        <v>49.693267783592937</v>
      </c>
      <c r="J456" s="7">
        <v>1.7596624830000001</v>
      </c>
      <c r="K456" s="18">
        <v>0</v>
      </c>
      <c r="L456" s="15">
        <v>0.97955364599999994</v>
      </c>
      <c r="M456" s="15">
        <v>0.83762460699999997</v>
      </c>
      <c r="N456" s="7">
        <v>169.79902680875131</v>
      </c>
      <c r="O456" s="8">
        <f t="shared" si="46"/>
        <v>169.8</v>
      </c>
      <c r="P456" s="5">
        <f t="shared" si="43"/>
        <v>170.4952028186672</v>
      </c>
      <c r="Q456" s="5">
        <f t="shared" si="44"/>
        <v>173.13787846235655</v>
      </c>
      <c r="R456" s="10">
        <f>Q456*Index!$H$16</f>
        <v>236.91440137375142</v>
      </c>
      <c r="T456" s="7">
        <v>8.4892508266024844</v>
      </c>
      <c r="U456" s="5">
        <f t="shared" si="45"/>
        <v>8.620834214414824</v>
      </c>
      <c r="V456" s="5">
        <f>U456*(Index!$G$16/Index!$G$7)</f>
        <v>9.7536826321574264</v>
      </c>
      <c r="X456" s="7">
        <v>242.43</v>
      </c>
      <c r="Y456" s="20">
        <f t="shared" si="47"/>
        <v>242.43</v>
      </c>
    </row>
    <row r="457" spans="1:25">
      <c r="A457" s="2" t="s">
        <v>664</v>
      </c>
      <c r="B457" s="2" t="s">
        <v>33</v>
      </c>
      <c r="C457" s="2">
        <v>45</v>
      </c>
      <c r="D457" s="2" t="s">
        <v>203</v>
      </c>
      <c r="E457" s="2" t="s">
        <v>34</v>
      </c>
      <c r="F457" s="2" t="s">
        <v>22</v>
      </c>
      <c r="G457" s="16">
        <v>46.801956920000002</v>
      </c>
      <c r="H457" s="16">
        <v>49.868684539999997</v>
      </c>
      <c r="I457" s="16">
        <f t="shared" si="42"/>
        <v>32.280710115879948</v>
      </c>
      <c r="J457" s="7">
        <v>1.892692501</v>
      </c>
      <c r="K457" s="18">
        <v>1</v>
      </c>
      <c r="L457" s="15">
        <v>1.035402113</v>
      </c>
      <c r="M457" s="15">
        <v>0.79009199200000002</v>
      </c>
      <c r="N457" s="7">
        <v>149.67917075995044</v>
      </c>
      <c r="O457" s="8">
        <f t="shared" si="46"/>
        <v>149.68</v>
      </c>
      <c r="P457" s="5">
        <f t="shared" si="43"/>
        <v>150.29285536006623</v>
      </c>
      <c r="Q457" s="5">
        <f t="shared" si="44"/>
        <v>152.62239461814727</v>
      </c>
      <c r="R457" s="10">
        <f>Q457*Index!$H$16</f>
        <v>208.84189859729827</v>
      </c>
      <c r="T457" s="7">
        <v>7.1067881536709487</v>
      </c>
      <c r="U457" s="5">
        <f t="shared" si="45"/>
        <v>7.2169433700528494</v>
      </c>
      <c r="V457" s="5">
        <f>U457*(Index!$G$16/Index!$G$7)</f>
        <v>8.165309000844335</v>
      </c>
      <c r="X457" s="7">
        <v>217.01</v>
      </c>
      <c r="Y457" s="20">
        <f t="shared" si="47"/>
        <v>217.01</v>
      </c>
    </row>
    <row r="458" spans="1:25">
      <c r="A458" s="2" t="s">
        <v>665</v>
      </c>
      <c r="B458" s="2" t="s">
        <v>33</v>
      </c>
      <c r="C458" s="2">
        <v>45</v>
      </c>
      <c r="D458" s="2" t="s">
        <v>42</v>
      </c>
      <c r="E458" s="2" t="s">
        <v>35</v>
      </c>
      <c r="F458" s="2" t="s">
        <v>22</v>
      </c>
      <c r="G458" s="16">
        <v>46.801956920000002</v>
      </c>
      <c r="H458" s="16">
        <v>18.35723041</v>
      </c>
      <c r="I458" s="16">
        <f t="shared" si="42"/>
        <v>18.356022169557541</v>
      </c>
      <c r="J458" s="7">
        <v>2.483560797</v>
      </c>
      <c r="K458" s="18">
        <v>0</v>
      </c>
      <c r="L458" s="15">
        <v>1.0005027049999999</v>
      </c>
      <c r="M458" s="15">
        <v>0.99947901400000005</v>
      </c>
      <c r="N458" s="7">
        <v>161.82380241832388</v>
      </c>
      <c r="O458" s="8">
        <f t="shared" si="46"/>
        <v>161.82</v>
      </c>
      <c r="P458" s="5">
        <f t="shared" si="43"/>
        <v>162.487280008239</v>
      </c>
      <c r="Q458" s="5">
        <f t="shared" si="44"/>
        <v>165.00583284836671</v>
      </c>
      <c r="R458" s="10">
        <f>Q458*Index!$H$16</f>
        <v>225.78686108220668</v>
      </c>
      <c r="T458" s="7">
        <v>7.9073440430755957</v>
      </c>
      <c r="U458" s="5">
        <f t="shared" si="45"/>
        <v>8.0299078757432678</v>
      </c>
      <c r="V458" s="5">
        <f>U458*(Index!$G$16/Index!$G$7)</f>
        <v>9.0851037193710411</v>
      </c>
      <c r="X458" s="7">
        <v>234.87</v>
      </c>
      <c r="Y458" s="20">
        <f t="shared" si="47"/>
        <v>234.87</v>
      </c>
    </row>
    <row r="459" spans="1:25">
      <c r="A459" s="2" t="s">
        <v>666</v>
      </c>
      <c r="B459" s="2" t="s">
        <v>33</v>
      </c>
      <c r="C459" s="2">
        <v>45</v>
      </c>
      <c r="D459" s="2" t="s">
        <v>43</v>
      </c>
      <c r="E459" s="2" t="s">
        <v>35</v>
      </c>
      <c r="F459" s="2" t="s">
        <v>22</v>
      </c>
      <c r="G459" s="16">
        <v>46.801956920000002</v>
      </c>
      <c r="H459" s="16">
        <v>29.31035627</v>
      </c>
      <c r="I459" s="16">
        <f t="shared" si="42"/>
        <v>30.844192455622952</v>
      </c>
      <c r="J459" s="7">
        <v>2.8455207680000001</v>
      </c>
      <c r="K459" s="18">
        <v>0</v>
      </c>
      <c r="L459" s="15">
        <v>1.020924349</v>
      </c>
      <c r="M459" s="15">
        <v>0.99924374900000001</v>
      </c>
      <c r="N459" s="7">
        <v>220.94373072590093</v>
      </c>
      <c r="O459" s="8">
        <f t="shared" si="46"/>
        <v>220.94</v>
      </c>
      <c r="P459" s="5">
        <f t="shared" si="43"/>
        <v>221.84960002187714</v>
      </c>
      <c r="Q459" s="5">
        <f t="shared" si="44"/>
        <v>225.28826882221625</v>
      </c>
      <c r="R459" s="10">
        <f>Q459*Index!$H$16</f>
        <v>308.27474506769283</v>
      </c>
      <c r="T459" s="7">
        <v>8.6061397634872794</v>
      </c>
      <c r="U459" s="5">
        <f t="shared" si="45"/>
        <v>8.7395349298213336</v>
      </c>
      <c r="V459" s="5">
        <f>U459*(Index!$G$16/Index!$G$7)</f>
        <v>9.8879815964443445</v>
      </c>
      <c r="X459" s="7">
        <v>318.16000000000003</v>
      </c>
      <c r="Y459" s="20">
        <f t="shared" si="47"/>
        <v>318.16000000000003</v>
      </c>
    </row>
    <row r="460" spans="1:25">
      <c r="A460" s="2" t="s">
        <v>667</v>
      </c>
      <c r="B460" s="2" t="s">
        <v>33</v>
      </c>
      <c r="C460" s="2">
        <v>45</v>
      </c>
      <c r="D460" s="2" t="s">
        <v>44</v>
      </c>
      <c r="E460" s="2" t="s">
        <v>35</v>
      </c>
      <c r="F460" s="2" t="s">
        <v>22</v>
      </c>
      <c r="G460" s="16">
        <v>46.801956920000002</v>
      </c>
      <c r="H460" s="16">
        <v>39.916994799999998</v>
      </c>
      <c r="I460" s="16">
        <f t="shared" si="42"/>
        <v>42.743228141368313</v>
      </c>
      <c r="J460" s="7">
        <v>2.8938253390000002</v>
      </c>
      <c r="K460" s="18">
        <v>0</v>
      </c>
      <c r="L460" s="15">
        <v>1.0388986330000001</v>
      </c>
      <c r="M460" s="15">
        <v>0.993928272</v>
      </c>
      <c r="N460" s="7">
        <v>259.12812565975719</v>
      </c>
      <c r="O460" s="8">
        <f t="shared" si="46"/>
        <v>259.13</v>
      </c>
      <c r="P460" s="5">
        <f t="shared" si="43"/>
        <v>260.19055097496221</v>
      </c>
      <c r="Q460" s="5">
        <f t="shared" si="44"/>
        <v>264.22350451507413</v>
      </c>
      <c r="R460" s="10">
        <f>Q460*Index!$H$16</f>
        <v>361.55204139614983</v>
      </c>
      <c r="T460" s="7">
        <v>10.455485788839836</v>
      </c>
      <c r="U460" s="5">
        <f t="shared" si="45"/>
        <v>10.617545818566853</v>
      </c>
      <c r="V460" s="5">
        <f>U460*(Index!$G$16/Index!$G$7)</f>
        <v>12.012778539869046</v>
      </c>
      <c r="X460" s="7">
        <v>373.56</v>
      </c>
      <c r="Y460" s="20">
        <f t="shared" si="47"/>
        <v>373.56</v>
      </c>
    </row>
    <row r="461" spans="1:25">
      <c r="A461" s="2" t="s">
        <v>668</v>
      </c>
      <c r="B461" s="2" t="s">
        <v>33</v>
      </c>
      <c r="C461" s="2">
        <v>45</v>
      </c>
      <c r="D461" s="2" t="s">
        <v>45</v>
      </c>
      <c r="E461" s="2" t="s">
        <v>35</v>
      </c>
      <c r="F461" s="2" t="s">
        <v>22</v>
      </c>
      <c r="G461" s="16">
        <v>46.801956920000002</v>
      </c>
      <c r="H461" s="16">
        <v>52.659030080000001</v>
      </c>
      <c r="I461" s="16">
        <f t="shared" si="42"/>
        <v>58.455858951610175</v>
      </c>
      <c r="J461" s="7">
        <v>2.8295098699999999</v>
      </c>
      <c r="K461" s="18">
        <v>0</v>
      </c>
      <c r="L461" s="15">
        <v>1.059430622</v>
      </c>
      <c r="M461" s="15">
        <v>0.99891622599999996</v>
      </c>
      <c r="N461" s="7">
        <v>297.82802892753995</v>
      </c>
      <c r="O461" s="8">
        <f t="shared" si="46"/>
        <v>297.83</v>
      </c>
      <c r="P461" s="5">
        <f t="shared" si="43"/>
        <v>299.04912384614283</v>
      </c>
      <c r="Q461" s="5">
        <f t="shared" si="44"/>
        <v>303.68438526575807</v>
      </c>
      <c r="R461" s="10">
        <f>Q461*Index!$H$16</f>
        <v>415.54860773828557</v>
      </c>
      <c r="T461" s="7">
        <v>8.9939953491810911</v>
      </c>
      <c r="U461" s="5">
        <f t="shared" si="45"/>
        <v>9.1334022770933991</v>
      </c>
      <c r="V461" s="5">
        <f>U461*(Index!$G$16/Index!$G$7)</f>
        <v>10.333606347937403</v>
      </c>
      <c r="X461" s="7">
        <v>425.88</v>
      </c>
      <c r="Y461" s="20">
        <f t="shared" si="47"/>
        <v>425.88</v>
      </c>
    </row>
    <row r="462" spans="1:25">
      <c r="A462" s="2" t="s">
        <v>669</v>
      </c>
      <c r="B462" s="2" t="s">
        <v>33</v>
      </c>
      <c r="C462" s="2">
        <v>45</v>
      </c>
      <c r="D462" s="2" t="s">
        <v>1434</v>
      </c>
      <c r="E462" s="2" t="s">
        <v>35</v>
      </c>
      <c r="F462" s="2" t="s">
        <v>22</v>
      </c>
      <c r="G462" s="16">
        <v>46.801956920000002</v>
      </c>
      <c r="H462" s="16">
        <v>66.218983370000004</v>
      </c>
      <c r="I462" s="16">
        <f t="shared" si="42"/>
        <v>70.961787271991597</v>
      </c>
      <c r="J462" s="7">
        <v>2.8900842249999998</v>
      </c>
      <c r="K462" s="18">
        <v>0</v>
      </c>
      <c r="L462" s="15">
        <v>1.0519122460000001</v>
      </c>
      <c r="M462" s="15">
        <v>0.99054264599999997</v>
      </c>
      <c r="N462" s="7">
        <v>340.34713930517779</v>
      </c>
      <c r="O462" s="8">
        <f t="shared" si="46"/>
        <v>340.35</v>
      </c>
      <c r="P462" s="5">
        <f t="shared" si="43"/>
        <v>341.74256257632902</v>
      </c>
      <c r="Q462" s="5">
        <f t="shared" si="44"/>
        <v>347.03957229626212</v>
      </c>
      <c r="R462" s="10">
        <f>Q462*Index!$H$16</f>
        <v>474.87397474058548</v>
      </c>
      <c r="T462" s="7">
        <v>9.4417579078209339</v>
      </c>
      <c r="U462" s="5">
        <f t="shared" si="45"/>
        <v>9.5881051553921584</v>
      </c>
      <c r="V462" s="5">
        <f>U462*(Index!$G$16/Index!$G$7)</f>
        <v>10.848060918869624</v>
      </c>
      <c r="X462" s="7">
        <v>485.72</v>
      </c>
      <c r="Y462" s="20">
        <f t="shared" si="47"/>
        <v>485.72</v>
      </c>
    </row>
    <row r="463" spans="1:25">
      <c r="A463" s="2" t="s">
        <v>670</v>
      </c>
      <c r="B463" s="2" t="s">
        <v>33</v>
      </c>
      <c r="C463" s="2">
        <v>45</v>
      </c>
      <c r="D463" s="2" t="s">
        <v>1435</v>
      </c>
      <c r="E463" s="2" t="s">
        <v>35</v>
      </c>
      <c r="F463" s="2" t="s">
        <v>197</v>
      </c>
      <c r="G463" s="16">
        <v>46.801956920000002</v>
      </c>
      <c r="H463" s="16">
        <v>90.568369630000007</v>
      </c>
      <c r="I463" s="16">
        <f t="shared" si="42"/>
        <v>103.36016278016058</v>
      </c>
      <c r="J463" s="7">
        <v>3.2655199760000002</v>
      </c>
      <c r="K463" s="18">
        <v>0</v>
      </c>
      <c r="L463" s="15">
        <v>1.096866782</v>
      </c>
      <c r="M463" s="15">
        <v>0.99658323100000001</v>
      </c>
      <c r="N463" s="7">
        <v>490.35740152040995</v>
      </c>
      <c r="O463" s="8">
        <f t="shared" si="46"/>
        <v>490.36</v>
      </c>
      <c r="P463" s="5">
        <f t="shared" si="43"/>
        <v>492.36786686664362</v>
      </c>
      <c r="Q463" s="5">
        <f t="shared" si="44"/>
        <v>499.99956880307661</v>
      </c>
      <c r="R463" s="10">
        <f>Q463*Index!$H$16</f>
        <v>684.17783319361592</v>
      </c>
      <c r="T463" s="7">
        <v>12.714891606015097</v>
      </c>
      <c r="U463" s="5">
        <f t="shared" si="45"/>
        <v>12.911972425908333</v>
      </c>
      <c r="V463" s="5">
        <f>U463*(Index!$G$16/Index!$G$7)</f>
        <v>14.608711647289967</v>
      </c>
      <c r="X463" s="7">
        <v>698.79</v>
      </c>
      <c r="Y463" s="20">
        <f t="shared" si="47"/>
        <v>698.79</v>
      </c>
    </row>
    <row r="464" spans="1:25">
      <c r="A464" s="2" t="s">
        <v>671</v>
      </c>
      <c r="B464" s="2" t="s">
        <v>33</v>
      </c>
      <c r="C464" s="2">
        <v>45</v>
      </c>
      <c r="D464" s="2" t="s">
        <v>1429</v>
      </c>
      <c r="E464" s="2" t="s">
        <v>35</v>
      </c>
      <c r="F464" s="2" t="s">
        <v>197</v>
      </c>
      <c r="G464" s="16">
        <v>46.801956920000002</v>
      </c>
      <c r="H464" s="16">
        <v>67.402698889999996</v>
      </c>
      <c r="I464" s="16">
        <f t="shared" si="42"/>
        <v>61.133068404702136</v>
      </c>
      <c r="J464" s="7">
        <v>3.3971029829999999</v>
      </c>
      <c r="K464" s="18">
        <v>0</v>
      </c>
      <c r="L464" s="15">
        <v>0.97955364599999994</v>
      </c>
      <c r="M464" s="15">
        <v>0.96482903200000003</v>
      </c>
      <c r="N464" s="7">
        <v>366.66639653272358</v>
      </c>
      <c r="O464" s="8">
        <f t="shared" si="46"/>
        <v>366.67</v>
      </c>
      <c r="P464" s="5">
        <f t="shared" si="43"/>
        <v>368.16972875850774</v>
      </c>
      <c r="Q464" s="5">
        <f t="shared" si="44"/>
        <v>373.87635955426464</v>
      </c>
      <c r="R464" s="10">
        <f>Q464*Index!$H$16</f>
        <v>511.59627632178882</v>
      </c>
      <c r="T464" s="7">
        <v>10.587340345597831</v>
      </c>
      <c r="U464" s="5">
        <f t="shared" si="45"/>
        <v>10.751444120954597</v>
      </c>
      <c r="V464" s="5">
        <f>U464*(Index!$G$16/Index!$G$7)</f>
        <v>12.164272178882651</v>
      </c>
      <c r="X464" s="7">
        <v>514.75</v>
      </c>
      <c r="Y464" s="20">
        <f t="shared" si="47"/>
        <v>514.75</v>
      </c>
    </row>
    <row r="465" spans="1:25">
      <c r="A465" s="2" t="s">
        <v>672</v>
      </c>
      <c r="B465" s="2" t="s">
        <v>33</v>
      </c>
      <c r="C465" s="2">
        <v>45</v>
      </c>
      <c r="D465" s="2" t="s">
        <v>203</v>
      </c>
      <c r="E465" s="2" t="s">
        <v>35</v>
      </c>
      <c r="F465" s="2" t="s">
        <v>22</v>
      </c>
      <c r="G465" s="16">
        <v>46.801956920000002</v>
      </c>
      <c r="H465" s="16">
        <v>47.437829370000003</v>
      </c>
      <c r="I465" s="16">
        <f t="shared" si="42"/>
        <v>50.241550332557672</v>
      </c>
      <c r="J465" s="7">
        <v>3.1795770999999999</v>
      </c>
      <c r="K465" s="18">
        <v>1</v>
      </c>
      <c r="L465" s="15">
        <v>1.035402113</v>
      </c>
      <c r="M465" s="15">
        <v>0.99454203699999999</v>
      </c>
      <c r="N465" s="7">
        <v>308.55731323266565</v>
      </c>
      <c r="O465" s="8">
        <f t="shared" si="46"/>
        <v>308.56</v>
      </c>
      <c r="P465" s="5">
        <f t="shared" si="43"/>
        <v>309.82239821691957</v>
      </c>
      <c r="Q465" s="5">
        <f t="shared" si="44"/>
        <v>314.62464538928185</v>
      </c>
      <c r="R465" s="10">
        <f>Q465*Index!$H$16</f>
        <v>430.5187875802506</v>
      </c>
      <c r="T465" s="7">
        <v>8.5306676687610903</v>
      </c>
      <c r="U465" s="5">
        <f t="shared" si="45"/>
        <v>8.662893017626887</v>
      </c>
      <c r="V465" s="5">
        <f>U465*(Index!$G$16/Index!$G$7)</f>
        <v>9.8012683075359046</v>
      </c>
      <c r="X465" s="7">
        <v>440.32</v>
      </c>
      <c r="Y465" s="20">
        <f t="shared" si="47"/>
        <v>440.32</v>
      </c>
    </row>
    <row r="466" spans="1:25">
      <c r="A466" s="2" t="s">
        <v>673</v>
      </c>
      <c r="B466" s="2" t="s">
        <v>33</v>
      </c>
      <c r="C466" s="2">
        <v>45</v>
      </c>
      <c r="D466" s="2" t="s">
        <v>42</v>
      </c>
      <c r="E466" s="2" t="s">
        <v>36</v>
      </c>
      <c r="F466" s="2" t="s">
        <v>22</v>
      </c>
      <c r="G466" s="16">
        <v>46.801956920000002</v>
      </c>
      <c r="H466" s="16">
        <v>19.83096492</v>
      </c>
      <c r="I466" s="16">
        <f t="shared" si="42"/>
        <v>19.776167551592557</v>
      </c>
      <c r="J466" s="7">
        <v>1.9388135200000001</v>
      </c>
      <c r="K466" s="18">
        <v>0</v>
      </c>
      <c r="L466" s="15">
        <v>1.0005027049999999</v>
      </c>
      <c r="M466" s="15">
        <v>0.99867558400000001</v>
      </c>
      <c r="N466" s="7">
        <v>129.0825678606721</v>
      </c>
      <c r="O466" s="8">
        <f t="shared" si="46"/>
        <v>129.08000000000001</v>
      </c>
      <c r="P466" s="5">
        <f t="shared" si="43"/>
        <v>129.61180638890085</v>
      </c>
      <c r="Q466" s="5">
        <f t="shared" si="44"/>
        <v>131.62078938792882</v>
      </c>
      <c r="R466" s="10">
        <f>Q466*Index!$H$16</f>
        <v>180.10420829409384</v>
      </c>
      <c r="T466" s="7">
        <v>6.8322880860843949</v>
      </c>
      <c r="U466" s="5">
        <f t="shared" si="45"/>
        <v>6.9381885514187038</v>
      </c>
      <c r="V466" s="5">
        <f>U466*(Index!$G$16/Index!$G$7)</f>
        <v>7.8499235096588258</v>
      </c>
      <c r="X466" s="7">
        <v>187.95</v>
      </c>
      <c r="Y466" s="20">
        <f t="shared" si="47"/>
        <v>187.95</v>
      </c>
    </row>
    <row r="467" spans="1:25">
      <c r="A467" s="2" t="s">
        <v>674</v>
      </c>
      <c r="B467" s="2" t="s">
        <v>33</v>
      </c>
      <c r="C467" s="2">
        <v>45</v>
      </c>
      <c r="D467" s="2" t="s">
        <v>43</v>
      </c>
      <c r="E467" s="2" t="s">
        <v>36</v>
      </c>
      <c r="F467" s="2" t="s">
        <v>22</v>
      </c>
      <c r="G467" s="16">
        <v>46.801956920000002</v>
      </c>
      <c r="H467" s="16">
        <v>31.652468850000002</v>
      </c>
      <c r="I467" s="16">
        <f t="shared" si="42"/>
        <v>33.184901496580274</v>
      </c>
      <c r="J467" s="7">
        <v>2.2154964810000002</v>
      </c>
      <c r="K467" s="18">
        <v>0</v>
      </c>
      <c r="L467" s="15">
        <v>1.020924349</v>
      </c>
      <c r="M467" s="15">
        <v>0.99863694700000005</v>
      </c>
      <c r="N467" s="7">
        <v>177.21060336409704</v>
      </c>
      <c r="O467" s="8">
        <f t="shared" si="46"/>
        <v>177.21</v>
      </c>
      <c r="P467" s="5">
        <f t="shared" si="43"/>
        <v>177.93716683788983</v>
      </c>
      <c r="Q467" s="5">
        <f t="shared" si="44"/>
        <v>180.69519292387713</v>
      </c>
      <c r="R467" s="10">
        <f>Q467*Index!$H$16</f>
        <v>247.25550435794685</v>
      </c>
      <c r="T467" s="7">
        <v>7.3548602393410736</v>
      </c>
      <c r="U467" s="5">
        <f t="shared" si="45"/>
        <v>7.4688605730508604</v>
      </c>
      <c r="V467" s="5">
        <f>U467*(Index!$G$16/Index!$G$7)</f>
        <v>8.450330193284719</v>
      </c>
      <c r="X467" s="7">
        <v>255.71</v>
      </c>
      <c r="Y467" s="20">
        <f t="shared" si="47"/>
        <v>255.71</v>
      </c>
    </row>
    <row r="468" spans="1:25">
      <c r="A468" s="2" t="s">
        <v>675</v>
      </c>
      <c r="B468" s="2" t="s">
        <v>33</v>
      </c>
      <c r="C468" s="2">
        <v>45</v>
      </c>
      <c r="D468" s="2" t="s">
        <v>44</v>
      </c>
      <c r="E468" s="2" t="s">
        <v>36</v>
      </c>
      <c r="F468" s="2" t="s">
        <v>22</v>
      </c>
      <c r="G468" s="16">
        <v>46.801956920000002</v>
      </c>
      <c r="H468" s="16">
        <v>43.055736750000001</v>
      </c>
      <c r="I468" s="16">
        <f t="shared" si="42"/>
        <v>42.683824256474061</v>
      </c>
      <c r="J468" s="7">
        <v>2.2527385089999998</v>
      </c>
      <c r="K468" s="18">
        <v>0</v>
      </c>
      <c r="L468" s="15">
        <v>1.0388986330000001</v>
      </c>
      <c r="M468" s="15">
        <v>0.95857388099999996</v>
      </c>
      <c r="N468" s="7">
        <v>201.5880653188155</v>
      </c>
      <c r="O468" s="8">
        <f t="shared" si="46"/>
        <v>201.59</v>
      </c>
      <c r="P468" s="5">
        <f t="shared" si="43"/>
        <v>202.41457638662263</v>
      </c>
      <c r="Q468" s="5">
        <f t="shared" si="44"/>
        <v>205.55200232061529</v>
      </c>
      <c r="R468" s="10">
        <f>Q468*Index!$H$16</f>
        <v>281.26848967687016</v>
      </c>
      <c r="T468" s="7">
        <v>7.6307063437966818</v>
      </c>
      <c r="U468" s="5">
        <f t="shared" si="45"/>
        <v>7.7489822921255307</v>
      </c>
      <c r="V468" s="5">
        <f>U468*(Index!$G$16/Index!$G$7)</f>
        <v>8.7672622068548414</v>
      </c>
      <c r="X468" s="7">
        <v>290.04000000000002</v>
      </c>
      <c r="Y468" s="20">
        <f t="shared" si="47"/>
        <v>290.04000000000002</v>
      </c>
    </row>
    <row r="469" spans="1:25">
      <c r="A469" s="2" t="s">
        <v>676</v>
      </c>
      <c r="B469" s="2" t="s">
        <v>33</v>
      </c>
      <c r="C469" s="2">
        <v>45</v>
      </c>
      <c r="D469" s="2" t="s">
        <v>45</v>
      </c>
      <c r="E469" s="2" t="s">
        <v>36</v>
      </c>
      <c r="F469" s="2" t="s">
        <v>22</v>
      </c>
      <c r="G469" s="16">
        <v>46.801956920000002</v>
      </c>
      <c r="H469" s="16">
        <v>56.761338330000001</v>
      </c>
      <c r="I469" s="16">
        <f t="shared" si="42"/>
        <v>62.115118769274027</v>
      </c>
      <c r="J469" s="7">
        <v>2.2702296660000001</v>
      </c>
      <c r="K469" s="18">
        <v>0</v>
      </c>
      <c r="L469" s="15">
        <v>1.059430622</v>
      </c>
      <c r="M469" s="15">
        <v>0.99269901299999996</v>
      </c>
      <c r="N469" s="7">
        <v>247.26677633280428</v>
      </c>
      <c r="O469" s="8">
        <f t="shared" si="46"/>
        <v>247.27</v>
      </c>
      <c r="P469" s="5">
        <f t="shared" si="43"/>
        <v>248.28057011576877</v>
      </c>
      <c r="Q469" s="5">
        <f t="shared" si="44"/>
        <v>252.1289189525632</v>
      </c>
      <c r="R469" s="10">
        <f>Q469*Index!$H$16</f>
        <v>345.00233243671562</v>
      </c>
      <c r="T469" s="7">
        <v>7.6360200278904085</v>
      </c>
      <c r="U469" s="5">
        <f t="shared" si="45"/>
        <v>7.7543783383227103</v>
      </c>
      <c r="V469" s="5">
        <f>U469*(Index!$G$16/Index!$G$7)</f>
        <v>8.773367337839467</v>
      </c>
      <c r="X469" s="7">
        <v>353.78</v>
      </c>
      <c r="Y469" s="20">
        <f t="shared" si="47"/>
        <v>353.78</v>
      </c>
    </row>
    <row r="470" spans="1:25">
      <c r="A470" s="2" t="s">
        <v>677</v>
      </c>
      <c r="B470" s="2" t="s">
        <v>33</v>
      </c>
      <c r="C470" s="2">
        <v>45</v>
      </c>
      <c r="D470" s="2" t="s">
        <v>1434</v>
      </c>
      <c r="E470" s="2" t="s">
        <v>36</v>
      </c>
      <c r="F470" s="2" t="s">
        <v>22</v>
      </c>
      <c r="G470" s="16">
        <v>46.801956920000002</v>
      </c>
      <c r="H470" s="16">
        <v>71.30125409</v>
      </c>
      <c r="I470" s="16">
        <f t="shared" si="42"/>
        <v>69.457052601217129</v>
      </c>
      <c r="J470" s="7">
        <v>2.376519697</v>
      </c>
      <c r="K470" s="18">
        <v>0</v>
      </c>
      <c r="L470" s="15">
        <v>1.0519122460000001</v>
      </c>
      <c r="M470" s="15">
        <v>0.93580508799999995</v>
      </c>
      <c r="N470" s="7">
        <v>276.29182607954743</v>
      </c>
      <c r="O470" s="8">
        <f t="shared" si="46"/>
        <v>276.29000000000002</v>
      </c>
      <c r="P470" s="5">
        <f t="shared" si="43"/>
        <v>277.4246225664736</v>
      </c>
      <c r="Q470" s="5">
        <f t="shared" si="44"/>
        <v>281.72470421625394</v>
      </c>
      <c r="R470" s="10">
        <f>Q470*Index!$H$16</f>
        <v>385.49992782834363</v>
      </c>
      <c r="T470" s="7">
        <v>8.6712041453407469</v>
      </c>
      <c r="U470" s="5">
        <f t="shared" si="45"/>
        <v>8.8056078095935284</v>
      </c>
      <c r="V470" s="5">
        <f>U470*(Index!$G$16/Index!$G$7)</f>
        <v>9.9627369952679405</v>
      </c>
      <c r="X470" s="7">
        <v>395.46</v>
      </c>
      <c r="Y470" s="20">
        <f t="shared" si="47"/>
        <v>395.46</v>
      </c>
    </row>
    <row r="471" spans="1:25">
      <c r="A471" s="2" t="s">
        <v>678</v>
      </c>
      <c r="B471" s="2" t="s">
        <v>33</v>
      </c>
      <c r="C471" s="2">
        <v>45</v>
      </c>
      <c r="D471" s="2" t="s">
        <v>1435</v>
      </c>
      <c r="E471" s="2" t="s">
        <v>36</v>
      </c>
      <c r="F471" s="2" t="s">
        <v>197</v>
      </c>
      <c r="G471" s="16">
        <v>46.801956920000002</v>
      </c>
      <c r="H471" s="16">
        <v>97.846254070000001</v>
      </c>
      <c r="I471" s="16">
        <f t="shared" si="42"/>
        <v>104.09472460091391</v>
      </c>
      <c r="J471" s="7">
        <v>2.2687516570000001</v>
      </c>
      <c r="K471" s="18">
        <v>0</v>
      </c>
      <c r="L471" s="15">
        <v>1.096866782</v>
      </c>
      <c r="M471" s="15">
        <v>0.95107055900000004</v>
      </c>
      <c r="N471" s="7">
        <v>342.34709630259397</v>
      </c>
      <c r="O471" s="8">
        <f t="shared" si="46"/>
        <v>342.35</v>
      </c>
      <c r="P471" s="5">
        <f t="shared" si="43"/>
        <v>343.75071939743458</v>
      </c>
      <c r="Q471" s="5">
        <f t="shared" si="44"/>
        <v>349.07885554809485</v>
      </c>
      <c r="R471" s="10">
        <f>Q471*Index!$H$16</f>
        <v>477.66444194008113</v>
      </c>
      <c r="T471" s="7">
        <v>11.179033781316317</v>
      </c>
      <c r="U471" s="5">
        <f t="shared" si="45"/>
        <v>11.35230880492672</v>
      </c>
      <c r="V471" s="5">
        <f>U471*(Index!$G$16/Index!$G$7)</f>
        <v>12.84409541716464</v>
      </c>
      <c r="X471" s="7">
        <v>490.51</v>
      </c>
      <c r="Y471" s="20">
        <f t="shared" si="47"/>
        <v>490.51</v>
      </c>
    </row>
    <row r="472" spans="1:25">
      <c r="A472" s="2" t="s">
        <v>679</v>
      </c>
      <c r="B472" s="2" t="s">
        <v>33</v>
      </c>
      <c r="C472" s="2">
        <v>45</v>
      </c>
      <c r="D472" s="2" t="s">
        <v>1429</v>
      </c>
      <c r="E472" s="2" t="s">
        <v>36</v>
      </c>
      <c r="F472" s="2" t="s">
        <v>197</v>
      </c>
      <c r="G472" s="16">
        <v>46.801956920000002</v>
      </c>
      <c r="H472" s="16">
        <v>72.822109819999994</v>
      </c>
      <c r="I472" s="16">
        <f t="shared" si="42"/>
        <v>64.903621625591626</v>
      </c>
      <c r="J472" s="7">
        <v>2.4663802760000002</v>
      </c>
      <c r="K472" s="18">
        <v>0</v>
      </c>
      <c r="L472" s="15">
        <v>0.97955364599999994</v>
      </c>
      <c r="M472" s="15">
        <v>0.95329666599999996</v>
      </c>
      <c r="N472" s="7">
        <v>275.50843566278803</v>
      </c>
      <c r="O472" s="8">
        <f t="shared" si="46"/>
        <v>275.51</v>
      </c>
      <c r="P472" s="5">
        <f t="shared" si="43"/>
        <v>276.63802024900548</v>
      </c>
      <c r="Q472" s="5">
        <f t="shared" si="44"/>
        <v>280.92590956286506</v>
      </c>
      <c r="R472" s="10">
        <f>Q472*Index!$H$16</f>
        <v>384.40689169547147</v>
      </c>
      <c r="T472" s="7">
        <v>9.319233077474733</v>
      </c>
      <c r="U472" s="5">
        <f t="shared" si="45"/>
        <v>9.463681190175592</v>
      </c>
      <c r="V472" s="5">
        <f>U472*(Index!$G$16/Index!$G$7)</f>
        <v>10.707286622743185</v>
      </c>
      <c r="X472" s="7">
        <v>388.32</v>
      </c>
      <c r="Y472" s="20">
        <f t="shared" si="47"/>
        <v>388.32</v>
      </c>
    </row>
    <row r="473" spans="1:25">
      <c r="A473" s="2" t="s">
        <v>680</v>
      </c>
      <c r="B473" s="2" t="s">
        <v>33</v>
      </c>
      <c r="C473" s="2">
        <v>45</v>
      </c>
      <c r="D473" s="2" t="s">
        <v>203</v>
      </c>
      <c r="E473" s="2" t="s">
        <v>36</v>
      </c>
      <c r="F473" s="2" t="s">
        <v>22</v>
      </c>
      <c r="G473" s="16">
        <v>46.801956920000002</v>
      </c>
      <c r="H473" s="16">
        <v>51.318913619999996</v>
      </c>
      <c r="I473" s="16">
        <f t="shared" si="42"/>
        <v>50.906526697610879</v>
      </c>
      <c r="J473" s="7">
        <v>2.5706021670000001</v>
      </c>
      <c r="K473" s="18">
        <v>1</v>
      </c>
      <c r="L473" s="15">
        <v>1.035402113</v>
      </c>
      <c r="M473" s="15">
        <v>0.96174919999999997</v>
      </c>
      <c r="N473" s="7">
        <v>251.16963965077497</v>
      </c>
      <c r="O473" s="8">
        <f t="shared" si="46"/>
        <v>251.17</v>
      </c>
      <c r="P473" s="5">
        <f t="shared" si="43"/>
        <v>252.19943517334315</v>
      </c>
      <c r="Q473" s="5">
        <f t="shared" si="44"/>
        <v>256.10852641853</v>
      </c>
      <c r="R473" s="10">
        <f>Q473*Index!$H$16</f>
        <v>350.44785555895385</v>
      </c>
      <c r="T473" s="7">
        <v>8.9867512786467909</v>
      </c>
      <c r="U473" s="5">
        <f t="shared" si="45"/>
        <v>9.1260459234658171</v>
      </c>
      <c r="V473" s="5">
        <f>U473*(Index!$G$16/Index!$G$7)</f>
        <v>10.325283309026229</v>
      </c>
      <c r="X473" s="7">
        <v>360.77</v>
      </c>
      <c r="Y473" s="20">
        <f t="shared" si="47"/>
        <v>360.77</v>
      </c>
    </row>
    <row r="474" spans="1:25">
      <c r="A474" s="2" t="s">
        <v>681</v>
      </c>
      <c r="B474" s="2" t="s">
        <v>33</v>
      </c>
      <c r="C474" s="2">
        <v>45</v>
      </c>
      <c r="D474" s="2" t="s">
        <v>42</v>
      </c>
      <c r="E474" s="2" t="s">
        <v>37</v>
      </c>
      <c r="F474" s="2" t="s">
        <v>22</v>
      </c>
      <c r="G474" s="16">
        <v>46.801956920000002</v>
      </c>
      <c r="H474" s="16">
        <v>16.88784785</v>
      </c>
      <c r="I474" s="16">
        <f t="shared" si="42"/>
        <v>16.919865033306898</v>
      </c>
      <c r="J474" s="7">
        <v>1.354902432</v>
      </c>
      <c r="K474" s="18">
        <v>1</v>
      </c>
      <c r="L474" s="15">
        <v>1.0005027049999999</v>
      </c>
      <c r="M474" s="15">
        <v>1</v>
      </c>
      <c r="N474" s="7">
        <v>86.336851480000007</v>
      </c>
      <c r="O474" s="8">
        <f t="shared" si="46"/>
        <v>86.34</v>
      </c>
      <c r="P474" s="5">
        <f t="shared" si="43"/>
        <v>86.690832571068</v>
      </c>
      <c r="Q474" s="5">
        <f t="shared" si="44"/>
        <v>88.034540475919556</v>
      </c>
      <c r="R474" s="10">
        <f>Q474*Index!$H$16</f>
        <v>120.46266618428272</v>
      </c>
      <c r="T474" s="7">
        <v>6.4092638470000001</v>
      </c>
      <c r="U474" s="5">
        <f t="shared" si="45"/>
        <v>6.5086074366285009</v>
      </c>
      <c r="V474" s="5">
        <f>U474*(Index!$G$16/Index!$G$7)</f>
        <v>7.3638919082824801</v>
      </c>
      <c r="X474" s="7">
        <v>127.83</v>
      </c>
      <c r="Y474" s="20">
        <f t="shared" si="47"/>
        <v>127.83</v>
      </c>
    </row>
    <row r="475" spans="1:25">
      <c r="A475" s="2" t="s">
        <v>682</v>
      </c>
      <c r="B475" s="2" t="s">
        <v>33</v>
      </c>
      <c r="C475" s="2">
        <v>45</v>
      </c>
      <c r="D475" s="2" t="s">
        <v>43</v>
      </c>
      <c r="E475" s="2" t="s">
        <v>37</v>
      </c>
      <c r="F475" s="2" t="s">
        <v>22</v>
      </c>
      <c r="G475" s="16">
        <v>46.801956920000002</v>
      </c>
      <c r="H475" s="16">
        <v>26.96418603</v>
      </c>
      <c r="I475" s="16">
        <f t="shared" si="42"/>
        <v>28.462065034121544</v>
      </c>
      <c r="J475" s="7">
        <v>1.680150271</v>
      </c>
      <c r="K475" s="18">
        <v>0</v>
      </c>
      <c r="L475" s="15">
        <v>1.020924349</v>
      </c>
      <c r="M475" s="15">
        <v>0.99939410799999995</v>
      </c>
      <c r="N475" s="7">
        <v>126.45486695737699</v>
      </c>
      <c r="O475" s="8">
        <f t="shared" si="46"/>
        <v>126.45</v>
      </c>
      <c r="P475" s="5">
        <f t="shared" si="43"/>
        <v>126.97333191190224</v>
      </c>
      <c r="Q475" s="5">
        <f t="shared" si="44"/>
        <v>128.94141855653672</v>
      </c>
      <c r="R475" s="10">
        <f>Q475*Index!$H$16</f>
        <v>176.43787287278067</v>
      </c>
      <c r="T475" s="7">
        <v>7.2633686380128513</v>
      </c>
      <c r="U475" s="5">
        <f t="shared" si="45"/>
        <v>7.3759508519020507</v>
      </c>
      <c r="V475" s="5">
        <f>U475*(Index!$G$16/Index!$G$7)</f>
        <v>8.3452113717195786</v>
      </c>
      <c r="X475" s="7">
        <v>184.78</v>
      </c>
      <c r="Y475" s="20">
        <f t="shared" si="47"/>
        <v>184.78</v>
      </c>
    </row>
    <row r="476" spans="1:25">
      <c r="A476" s="2" t="s">
        <v>683</v>
      </c>
      <c r="B476" s="2" t="s">
        <v>33</v>
      </c>
      <c r="C476" s="2">
        <v>45</v>
      </c>
      <c r="D476" s="2" t="s">
        <v>44</v>
      </c>
      <c r="E476" s="2" t="s">
        <v>37</v>
      </c>
      <c r="F476" s="2" t="s">
        <v>22</v>
      </c>
      <c r="G476" s="16">
        <v>46.801956920000002</v>
      </c>
      <c r="H476" s="16">
        <v>36.721538709999997</v>
      </c>
      <c r="I476" s="16">
        <f t="shared" si="42"/>
        <v>38.782512474058912</v>
      </c>
      <c r="J476" s="7">
        <v>1.7236048470000001</v>
      </c>
      <c r="K476" s="18">
        <v>0</v>
      </c>
      <c r="L476" s="15">
        <v>1.0388986330000001</v>
      </c>
      <c r="M476" s="15">
        <v>0.986309294</v>
      </c>
      <c r="N476" s="7">
        <v>147.51380633960224</v>
      </c>
      <c r="O476" s="8">
        <f t="shared" si="46"/>
        <v>147.51</v>
      </c>
      <c r="P476" s="5">
        <f t="shared" si="43"/>
        <v>148.11861294559461</v>
      </c>
      <c r="Q476" s="5">
        <f t="shared" si="44"/>
        <v>150.41445144625132</v>
      </c>
      <c r="R476" s="10">
        <f>Q476*Index!$H$16</f>
        <v>205.82064444146246</v>
      </c>
      <c r="T476" s="7">
        <v>8.2177872852362661</v>
      </c>
      <c r="U476" s="5">
        <f t="shared" si="45"/>
        <v>8.3451629881574281</v>
      </c>
      <c r="V476" s="5">
        <f>U476*(Index!$G$16/Index!$G$7)</f>
        <v>9.4417859427121797</v>
      </c>
      <c r="X476" s="7">
        <v>215.26</v>
      </c>
      <c r="Y476" s="20">
        <f t="shared" si="47"/>
        <v>215.26</v>
      </c>
    </row>
    <row r="477" spans="1:25">
      <c r="A477" s="2" t="s">
        <v>684</v>
      </c>
      <c r="B477" s="2" t="s">
        <v>33</v>
      </c>
      <c r="C477" s="2">
        <v>45</v>
      </c>
      <c r="D477" s="2" t="s">
        <v>45</v>
      </c>
      <c r="E477" s="2" t="s">
        <v>37</v>
      </c>
      <c r="F477" s="2" t="s">
        <v>22</v>
      </c>
      <c r="G477" s="16">
        <v>46.801956920000002</v>
      </c>
      <c r="H477" s="16">
        <v>48.44333872</v>
      </c>
      <c r="I477" s="16">
        <f t="shared" si="42"/>
        <v>53.773266610460858</v>
      </c>
      <c r="J477" s="7">
        <v>1.709571073</v>
      </c>
      <c r="K477" s="18">
        <v>0</v>
      </c>
      <c r="L477" s="15">
        <v>1.059430622</v>
      </c>
      <c r="M477" s="15">
        <v>0.99672408000000001</v>
      </c>
      <c r="N477" s="7">
        <v>171.94049283060619</v>
      </c>
      <c r="O477" s="8">
        <f t="shared" si="46"/>
        <v>171.94</v>
      </c>
      <c r="P477" s="5">
        <f t="shared" si="43"/>
        <v>172.64544885121168</v>
      </c>
      <c r="Q477" s="5">
        <f t="shared" si="44"/>
        <v>175.32145330840547</v>
      </c>
      <c r="R477" s="10">
        <f>Q477*Index!$H$16</f>
        <v>239.90231096407791</v>
      </c>
      <c r="T477" s="7">
        <v>7.4758244435595236</v>
      </c>
      <c r="U477" s="5">
        <f t="shared" si="45"/>
        <v>7.5916997224346972</v>
      </c>
      <c r="V477" s="5">
        <f>U477*(Index!$G$16/Index!$G$7)</f>
        <v>8.58931141576209</v>
      </c>
      <c r="X477" s="7">
        <v>248.49</v>
      </c>
      <c r="Y477" s="20">
        <f t="shared" si="47"/>
        <v>248.49</v>
      </c>
    </row>
    <row r="478" spans="1:25">
      <c r="A478" s="2" t="s">
        <v>685</v>
      </c>
      <c r="B478" s="2" t="s">
        <v>33</v>
      </c>
      <c r="C478" s="2">
        <v>45</v>
      </c>
      <c r="D478" s="2" t="s">
        <v>1434</v>
      </c>
      <c r="E478" s="2" t="s">
        <v>37</v>
      </c>
      <c r="F478" s="2" t="s">
        <v>22</v>
      </c>
      <c r="G478" s="16">
        <v>46.801956920000002</v>
      </c>
      <c r="H478" s="16">
        <v>60.9173258</v>
      </c>
      <c r="I478" s="16">
        <f t="shared" si="42"/>
        <v>64.700851659635759</v>
      </c>
      <c r="J478" s="7">
        <v>1.7121599869999999</v>
      </c>
      <c r="K478" s="18">
        <v>0</v>
      </c>
      <c r="L478" s="15">
        <v>1.0519122460000001</v>
      </c>
      <c r="M478" s="15">
        <v>0.984040205</v>
      </c>
      <c r="N478" s="7">
        <v>190.91064731217051</v>
      </c>
      <c r="O478" s="8">
        <f t="shared" si="46"/>
        <v>190.91</v>
      </c>
      <c r="P478" s="5">
        <f t="shared" si="43"/>
        <v>191.69338096615041</v>
      </c>
      <c r="Q478" s="5">
        <f t="shared" si="44"/>
        <v>194.66462837112576</v>
      </c>
      <c r="R478" s="10">
        <f>Q478*Index!$H$16</f>
        <v>266.37067699322745</v>
      </c>
      <c r="T478" s="7">
        <v>8.5300168887491257</v>
      </c>
      <c r="U478" s="5">
        <f t="shared" si="45"/>
        <v>8.6622321505247371</v>
      </c>
      <c r="V478" s="5">
        <f>U478*(Index!$G$16/Index!$G$7)</f>
        <v>9.8005205970689033</v>
      </c>
      <c r="X478" s="7">
        <v>276.17</v>
      </c>
      <c r="Y478" s="20">
        <f t="shared" si="47"/>
        <v>276.17</v>
      </c>
    </row>
    <row r="479" spans="1:25">
      <c r="A479" s="2" t="s">
        <v>686</v>
      </c>
      <c r="B479" s="2" t="s">
        <v>33</v>
      </c>
      <c r="C479" s="2">
        <v>45</v>
      </c>
      <c r="D479" s="2" t="s">
        <v>1435</v>
      </c>
      <c r="E479" s="2" t="s">
        <v>37</v>
      </c>
      <c r="F479" s="2" t="s">
        <v>197</v>
      </c>
      <c r="G479" s="16">
        <v>46.801956920000002</v>
      </c>
      <c r="H479" s="16">
        <v>83.318969559999999</v>
      </c>
      <c r="I479" s="16">
        <f t="shared" si="42"/>
        <v>94.26185768823089</v>
      </c>
      <c r="J479" s="7">
        <v>1.5931124729999999</v>
      </c>
      <c r="K479" s="18">
        <v>0</v>
      </c>
      <c r="L479" s="15">
        <v>1.096866782</v>
      </c>
      <c r="M479" s="15">
        <v>0.98835870699999995</v>
      </c>
      <c r="N479" s="7">
        <v>224.73052261032063</v>
      </c>
      <c r="O479" s="8">
        <f t="shared" si="46"/>
        <v>224.73</v>
      </c>
      <c r="P479" s="5">
        <f t="shared" si="43"/>
        <v>225.65191775302296</v>
      </c>
      <c r="Q479" s="5">
        <f t="shared" si="44"/>
        <v>229.14952247819483</v>
      </c>
      <c r="R479" s="10">
        <f>Q479*Index!$H$16</f>
        <v>313.55831794373023</v>
      </c>
      <c r="T479" s="7">
        <v>12.1893492007764</v>
      </c>
      <c r="U479" s="5">
        <f t="shared" si="45"/>
        <v>12.378284113388435</v>
      </c>
      <c r="V479" s="5">
        <f>U479*(Index!$G$16/Index!$G$7)</f>
        <v>14.004892307381217</v>
      </c>
      <c r="X479" s="7">
        <v>327.56</v>
      </c>
      <c r="Y479" s="20">
        <f t="shared" si="47"/>
        <v>327.56</v>
      </c>
    </row>
    <row r="480" spans="1:25">
      <c r="A480" s="2" t="s">
        <v>687</v>
      </c>
      <c r="B480" s="2" t="s">
        <v>33</v>
      </c>
      <c r="C480" s="2">
        <v>45</v>
      </c>
      <c r="D480" s="2" t="s">
        <v>1429</v>
      </c>
      <c r="E480" s="2" t="s">
        <v>37</v>
      </c>
      <c r="F480" s="2" t="s">
        <v>197</v>
      </c>
      <c r="G480" s="16">
        <v>46.801956920000002</v>
      </c>
      <c r="H480" s="16">
        <v>62.007574040000002</v>
      </c>
      <c r="I480" s="16">
        <f t="shared" si="42"/>
        <v>58.904388173747002</v>
      </c>
      <c r="J480" s="7">
        <v>1.6250703449999999</v>
      </c>
      <c r="K480" s="18">
        <v>0</v>
      </c>
      <c r="L480" s="15">
        <v>0.97955364599999994</v>
      </c>
      <c r="M480" s="15">
        <v>0.99175841300000001</v>
      </c>
      <c r="N480" s="7">
        <v>171.78024673045519</v>
      </c>
      <c r="O480" s="8">
        <f t="shared" si="46"/>
        <v>171.78</v>
      </c>
      <c r="P480" s="5">
        <f t="shared" si="43"/>
        <v>172.48454574205005</v>
      </c>
      <c r="Q480" s="5">
        <f t="shared" si="44"/>
        <v>175.15805620105183</v>
      </c>
      <c r="R480" s="10">
        <f>Q480*Index!$H$16</f>
        <v>239.67872541354049</v>
      </c>
      <c r="T480" s="7">
        <v>8.7075625473548453</v>
      </c>
      <c r="U480" s="5">
        <f t="shared" si="45"/>
        <v>8.8425297668388456</v>
      </c>
      <c r="V480" s="5">
        <f>U480*(Index!$G$16/Index!$G$7)</f>
        <v>10.004510800931289</v>
      </c>
      <c r="X480" s="7">
        <v>245.39</v>
      </c>
      <c r="Y480" s="20">
        <f t="shared" si="47"/>
        <v>245.39</v>
      </c>
    </row>
    <row r="481" spans="1:25">
      <c r="A481" s="2" t="s">
        <v>688</v>
      </c>
      <c r="B481" s="2" t="s">
        <v>33</v>
      </c>
      <c r="C481" s="2">
        <v>45</v>
      </c>
      <c r="D481" s="2" t="s">
        <v>203</v>
      </c>
      <c r="E481" s="2" t="s">
        <v>37</v>
      </c>
      <c r="F481" s="2" t="s">
        <v>22</v>
      </c>
      <c r="G481" s="16">
        <v>46.801956920000002</v>
      </c>
      <c r="H481" s="16">
        <v>43.641108340000002</v>
      </c>
      <c r="I481" s="16">
        <f t="shared" si="42"/>
        <v>45.431777172179331</v>
      </c>
      <c r="J481" s="7">
        <v>1.986513558</v>
      </c>
      <c r="K481" s="18">
        <v>1</v>
      </c>
      <c r="L481" s="15">
        <v>1.035402113</v>
      </c>
      <c r="M481" s="15">
        <v>0.98493023999999996</v>
      </c>
      <c r="N481" s="7">
        <v>183.22356319134471</v>
      </c>
      <c r="O481" s="8">
        <f t="shared" si="46"/>
        <v>183.22</v>
      </c>
      <c r="P481" s="5">
        <f t="shared" si="43"/>
        <v>183.97477980042922</v>
      </c>
      <c r="Q481" s="5">
        <f t="shared" si="44"/>
        <v>186.8263888873359</v>
      </c>
      <c r="R481" s="10">
        <f>Q481*Index!$H$16</f>
        <v>255.64516833147076</v>
      </c>
      <c r="T481" s="7">
        <v>8.1864462901086643</v>
      </c>
      <c r="U481" s="5">
        <f t="shared" si="45"/>
        <v>8.3133362076053494</v>
      </c>
      <c r="V481" s="5">
        <f>U481*(Index!$G$16/Index!$G$7)</f>
        <v>9.4057768618056894</v>
      </c>
      <c r="X481" s="7">
        <v>265.05</v>
      </c>
      <c r="Y481" s="20">
        <f t="shared" si="47"/>
        <v>265.05</v>
      </c>
    </row>
    <row r="482" spans="1:25">
      <c r="A482" s="2" t="s">
        <v>689</v>
      </c>
      <c r="B482" s="2" t="s">
        <v>33</v>
      </c>
      <c r="C482" s="2">
        <v>45</v>
      </c>
      <c r="D482" s="2" t="s">
        <v>42</v>
      </c>
      <c r="E482" s="2" t="s">
        <v>38</v>
      </c>
      <c r="F482" s="2" t="s">
        <v>22</v>
      </c>
      <c r="G482" s="16">
        <v>46.801956920000002</v>
      </c>
      <c r="H482" s="16">
        <v>18.01337243</v>
      </c>
      <c r="I482" s="16">
        <f t="shared" si="42"/>
        <v>18.045955420140878</v>
      </c>
      <c r="J482" s="7">
        <v>1.384805402</v>
      </c>
      <c r="K482" s="18">
        <v>1</v>
      </c>
      <c r="L482" s="15">
        <v>1.0005027049999999</v>
      </c>
      <c r="M482" s="15">
        <v>1</v>
      </c>
      <c r="N482" s="7">
        <v>89.801739280000007</v>
      </c>
      <c r="O482" s="8">
        <f t="shared" si="46"/>
        <v>89.8</v>
      </c>
      <c r="P482" s="5">
        <f t="shared" si="43"/>
        <v>90.16992641104801</v>
      </c>
      <c r="Q482" s="5">
        <f t="shared" si="44"/>
        <v>91.567560270419264</v>
      </c>
      <c r="R482" s="10">
        <f>Q482*Index!$H$16</f>
        <v>125.29709800872891</v>
      </c>
      <c r="T482" s="7">
        <v>6.4157803529999997</v>
      </c>
      <c r="U482" s="5">
        <f t="shared" si="45"/>
        <v>6.5152249484715004</v>
      </c>
      <c r="V482" s="5">
        <f>U482*(Index!$G$16/Index!$G$7)</f>
        <v>7.3713790155305512</v>
      </c>
      <c r="X482" s="7">
        <v>132.66999999999999</v>
      </c>
      <c r="Y482" s="20">
        <f t="shared" si="47"/>
        <v>132.66999999999999</v>
      </c>
    </row>
    <row r="483" spans="1:25">
      <c r="A483" s="2" t="s">
        <v>690</v>
      </c>
      <c r="B483" s="2" t="s">
        <v>33</v>
      </c>
      <c r="C483" s="2">
        <v>45</v>
      </c>
      <c r="D483" s="2" t="s">
        <v>43</v>
      </c>
      <c r="E483" s="2" t="s">
        <v>38</v>
      </c>
      <c r="F483" s="2" t="s">
        <v>22</v>
      </c>
      <c r="G483" s="16">
        <v>46.801956920000002</v>
      </c>
      <c r="H483" s="16">
        <v>28.76133209</v>
      </c>
      <c r="I483" s="16">
        <f t="shared" si="42"/>
        <v>30.295362026768082</v>
      </c>
      <c r="J483" s="7">
        <v>1.6869993210000001</v>
      </c>
      <c r="K483" s="18">
        <v>0</v>
      </c>
      <c r="L483" s="15">
        <v>1.020924349</v>
      </c>
      <c r="M483" s="15">
        <v>0.99938968100000003</v>
      </c>
      <c r="N483" s="7">
        <v>130.06312472707353</v>
      </c>
      <c r="O483" s="8">
        <f t="shared" si="46"/>
        <v>130.06</v>
      </c>
      <c r="P483" s="5">
        <f t="shared" si="43"/>
        <v>130.59638353845452</v>
      </c>
      <c r="Q483" s="5">
        <f t="shared" si="44"/>
        <v>132.62062748330058</v>
      </c>
      <c r="R483" s="10">
        <f>Q483*Index!$H$16</f>
        <v>181.47234359723709</v>
      </c>
      <c r="T483" s="7">
        <v>7.7460294549740851</v>
      </c>
      <c r="U483" s="5">
        <f t="shared" si="45"/>
        <v>7.8660929115261844</v>
      </c>
      <c r="V483" s="5">
        <f>U483*(Index!$G$16/Index!$G$7)</f>
        <v>8.8997621234614481</v>
      </c>
      <c r="X483" s="7">
        <v>190.37</v>
      </c>
      <c r="Y483" s="20">
        <f t="shared" si="47"/>
        <v>190.37</v>
      </c>
    </row>
    <row r="484" spans="1:25">
      <c r="A484" s="2" t="s">
        <v>691</v>
      </c>
      <c r="B484" s="2" t="s">
        <v>33</v>
      </c>
      <c r="C484" s="2">
        <v>45</v>
      </c>
      <c r="D484" s="2" t="s">
        <v>44</v>
      </c>
      <c r="E484" s="2" t="s">
        <v>38</v>
      </c>
      <c r="F484" s="2" t="s">
        <v>22</v>
      </c>
      <c r="G484" s="16">
        <v>46.801956920000002</v>
      </c>
      <c r="H484" s="16">
        <v>39.169302719999997</v>
      </c>
      <c r="I484" s="16">
        <f t="shared" si="42"/>
        <v>41.721878437223332</v>
      </c>
      <c r="J484" s="7">
        <v>1.7736269570000001</v>
      </c>
      <c r="K484" s="18">
        <v>0</v>
      </c>
      <c r="L484" s="15">
        <v>1.0388986330000001</v>
      </c>
      <c r="M484" s="15">
        <v>0.99113715499999999</v>
      </c>
      <c r="N484" s="7">
        <v>157.00826083532581</v>
      </c>
      <c r="O484" s="8">
        <f t="shared" si="46"/>
        <v>157.01</v>
      </c>
      <c r="P484" s="5">
        <f t="shared" si="43"/>
        <v>157.65199470475065</v>
      </c>
      <c r="Q484" s="5">
        <f t="shared" si="44"/>
        <v>160.09560062267428</v>
      </c>
      <c r="R484" s="10">
        <f>Q484*Index!$H$16</f>
        <v>219.06791119852224</v>
      </c>
      <c r="T484" s="7">
        <v>9.6383861649086633</v>
      </c>
      <c r="U484" s="5">
        <f t="shared" si="45"/>
        <v>9.7877811504647489</v>
      </c>
      <c r="V484" s="5">
        <f>U484*(Index!$G$16/Index!$G$7)</f>
        <v>11.073975979611861</v>
      </c>
      <c r="X484" s="7">
        <v>230.14</v>
      </c>
      <c r="Y484" s="20">
        <f t="shared" si="47"/>
        <v>230.14</v>
      </c>
    </row>
    <row r="485" spans="1:25">
      <c r="A485" s="2" t="s">
        <v>692</v>
      </c>
      <c r="B485" s="2" t="s">
        <v>33</v>
      </c>
      <c r="C485" s="2">
        <v>45</v>
      </c>
      <c r="D485" s="2" t="s">
        <v>45</v>
      </c>
      <c r="E485" s="2" t="s">
        <v>38</v>
      </c>
      <c r="F485" s="2" t="s">
        <v>22</v>
      </c>
      <c r="G485" s="16">
        <v>46.801956920000002</v>
      </c>
      <c r="H485" s="16">
        <v>51.672671800000003</v>
      </c>
      <c r="I485" s="16">
        <f t="shared" si="42"/>
        <v>57.435367747565572</v>
      </c>
      <c r="J485" s="7">
        <v>1.7167627539999999</v>
      </c>
      <c r="K485" s="18">
        <v>0</v>
      </c>
      <c r="L485" s="15">
        <v>1.059430622</v>
      </c>
      <c r="M485" s="15">
        <v>0.99914008399999998</v>
      </c>
      <c r="N485" s="7">
        <v>178.95075654122479</v>
      </c>
      <c r="O485" s="8">
        <f t="shared" si="46"/>
        <v>178.95</v>
      </c>
      <c r="P485" s="5">
        <f t="shared" si="43"/>
        <v>179.68445464304381</v>
      </c>
      <c r="Q485" s="5">
        <f t="shared" si="44"/>
        <v>182.469563690011</v>
      </c>
      <c r="R485" s="10">
        <f>Q485*Index!$H$16</f>
        <v>249.68347674392643</v>
      </c>
      <c r="T485" s="7">
        <v>7.0240959760078496</v>
      </c>
      <c r="U485" s="5">
        <f t="shared" si="45"/>
        <v>7.1329694636359715</v>
      </c>
      <c r="V485" s="5">
        <f>U485*(Index!$G$16/Index!$G$7)</f>
        <v>8.0703002334557699</v>
      </c>
      <c r="X485" s="7">
        <v>257.75</v>
      </c>
      <c r="Y485" s="20">
        <f t="shared" si="47"/>
        <v>257.75</v>
      </c>
    </row>
    <row r="486" spans="1:25">
      <c r="A486" s="2" t="s">
        <v>693</v>
      </c>
      <c r="B486" s="2" t="s">
        <v>33</v>
      </c>
      <c r="C486" s="2">
        <v>45</v>
      </c>
      <c r="D486" s="2" t="s">
        <v>1434</v>
      </c>
      <c r="E486" s="2" t="s">
        <v>38</v>
      </c>
      <c r="F486" s="2" t="s">
        <v>22</v>
      </c>
      <c r="G486" s="16">
        <v>46.801956920000002</v>
      </c>
      <c r="H486" s="16">
        <v>64.978647159999994</v>
      </c>
      <c r="I486" s="16">
        <f t="shared" si="42"/>
        <v>69.779634446785849</v>
      </c>
      <c r="J486" s="7">
        <v>1.7354152380000001</v>
      </c>
      <c r="K486" s="18">
        <v>0</v>
      </c>
      <c r="L486" s="15">
        <v>1.0519122460000001</v>
      </c>
      <c r="M486" s="15">
        <v>0.99148013199999996</v>
      </c>
      <c r="N486" s="7">
        <v>202.31747011283602</v>
      </c>
      <c r="O486" s="8">
        <f t="shared" si="46"/>
        <v>202.32</v>
      </c>
      <c r="P486" s="5">
        <f t="shared" si="43"/>
        <v>203.14697174029865</v>
      </c>
      <c r="Q486" s="5">
        <f t="shared" si="44"/>
        <v>206.29574980227329</v>
      </c>
      <c r="R486" s="10">
        <f>Q486*Index!$H$16</f>
        <v>282.28620163542666</v>
      </c>
      <c r="T486" s="7">
        <v>9.7981313751587109</v>
      </c>
      <c r="U486" s="5">
        <f t="shared" si="45"/>
        <v>9.9500024114736725</v>
      </c>
      <c r="V486" s="5">
        <f>U486*(Index!$G$16/Index!$G$7)</f>
        <v>11.257514446622832</v>
      </c>
      <c r="X486" s="7">
        <v>293.54000000000002</v>
      </c>
      <c r="Y486" s="20">
        <f t="shared" si="47"/>
        <v>293.54000000000002</v>
      </c>
    </row>
    <row r="487" spans="1:25">
      <c r="A487" s="2" t="s">
        <v>694</v>
      </c>
      <c r="B487" s="2" t="s">
        <v>33</v>
      </c>
      <c r="C487" s="2">
        <v>45</v>
      </c>
      <c r="D487" s="2" t="s">
        <v>1435</v>
      </c>
      <c r="E487" s="2" t="s">
        <v>38</v>
      </c>
      <c r="F487" s="2" t="s">
        <v>197</v>
      </c>
      <c r="G487" s="16">
        <v>46.801956920000002</v>
      </c>
      <c r="H487" s="16">
        <v>88.871889289999999</v>
      </c>
      <c r="I487" s="16">
        <f t="shared" si="42"/>
        <v>99.283474419593716</v>
      </c>
      <c r="J487" s="7">
        <v>2.0992926939999998</v>
      </c>
      <c r="K487" s="18">
        <v>0</v>
      </c>
      <c r="L487" s="15">
        <v>1.096866782</v>
      </c>
      <c r="M487" s="15">
        <v>0.98165048600000004</v>
      </c>
      <c r="N487" s="7">
        <v>306.67607866000679</v>
      </c>
      <c r="O487" s="8">
        <f t="shared" si="46"/>
        <v>306.68</v>
      </c>
      <c r="P487" s="5">
        <f t="shared" si="43"/>
        <v>307.93345058251282</v>
      </c>
      <c r="Q487" s="5">
        <f t="shared" si="44"/>
        <v>312.7064190665418</v>
      </c>
      <c r="R487" s="10">
        <f>Q487*Index!$H$16</f>
        <v>427.8939694584891</v>
      </c>
      <c r="T487" s="7">
        <v>13.684876553683102</v>
      </c>
      <c r="U487" s="5">
        <f t="shared" si="45"/>
        <v>13.896992140265191</v>
      </c>
      <c r="V487" s="5">
        <f>U487*(Index!$G$16/Index!$G$7)</f>
        <v>15.723171041972494</v>
      </c>
      <c r="X487" s="7">
        <v>443.62</v>
      </c>
      <c r="Y487" s="20">
        <f t="shared" si="47"/>
        <v>443.62</v>
      </c>
    </row>
    <row r="488" spans="1:25">
      <c r="A488" s="2" t="s">
        <v>695</v>
      </c>
      <c r="B488" s="2" t="s">
        <v>33</v>
      </c>
      <c r="C488" s="2">
        <v>45</v>
      </c>
      <c r="D488" s="2" t="s">
        <v>1429</v>
      </c>
      <c r="E488" s="2" t="s">
        <v>38</v>
      </c>
      <c r="F488" s="2" t="s">
        <v>197</v>
      </c>
      <c r="G488" s="16">
        <v>46.801956920000002</v>
      </c>
      <c r="H488" s="16">
        <v>66.140145469999993</v>
      </c>
      <c r="I488" s="16">
        <f t="shared" si="42"/>
        <v>62.846238779022478</v>
      </c>
      <c r="J488" s="7">
        <v>2.0918261500000002</v>
      </c>
      <c r="K488" s="18">
        <v>0</v>
      </c>
      <c r="L488" s="15">
        <v>0.97955364599999994</v>
      </c>
      <c r="M488" s="15">
        <v>0.99109981800000002</v>
      </c>
      <c r="N488" s="7">
        <v>229.36496318420734</v>
      </c>
      <c r="O488" s="8">
        <f t="shared" si="46"/>
        <v>229.36</v>
      </c>
      <c r="P488" s="5">
        <f t="shared" si="43"/>
        <v>230.30535953326259</v>
      </c>
      <c r="Q488" s="5">
        <f t="shared" si="44"/>
        <v>233.87509260602818</v>
      </c>
      <c r="R488" s="10">
        <f>Q488*Index!$H$16</f>
        <v>320.02458418152946</v>
      </c>
      <c r="T488" s="7">
        <v>10.95937441962908</v>
      </c>
      <c r="U488" s="5">
        <f t="shared" si="45"/>
        <v>11.129244723133333</v>
      </c>
      <c r="V488" s="5">
        <f>U488*(Index!$G$16/Index!$G$7)</f>
        <v>12.591718883022697</v>
      </c>
      <c r="X488" s="7">
        <v>326.89999999999998</v>
      </c>
      <c r="Y488" s="20">
        <f t="shared" si="47"/>
        <v>326.89999999999998</v>
      </c>
    </row>
    <row r="489" spans="1:25">
      <c r="A489" s="2" t="s">
        <v>696</v>
      </c>
      <c r="B489" s="2" t="s">
        <v>33</v>
      </c>
      <c r="C489" s="2">
        <v>45</v>
      </c>
      <c r="D489" s="2" t="s">
        <v>203</v>
      </c>
      <c r="E489" s="2" t="s">
        <v>38</v>
      </c>
      <c r="F489" s="2" t="s">
        <v>22</v>
      </c>
      <c r="G489" s="16">
        <v>46.801956920000002</v>
      </c>
      <c r="H489" s="16">
        <v>46.549235590000002</v>
      </c>
      <c r="I489" s="16">
        <f t="shared" si="42"/>
        <v>49.253127890237387</v>
      </c>
      <c r="J489" s="7">
        <v>2.0164165280000002</v>
      </c>
      <c r="K489" s="18">
        <v>1</v>
      </c>
      <c r="L489" s="15">
        <v>1.035402113</v>
      </c>
      <c r="M489" s="15">
        <v>0.99378272400000001</v>
      </c>
      <c r="N489" s="7">
        <v>193.68706056708777</v>
      </c>
      <c r="O489" s="8">
        <f t="shared" si="46"/>
        <v>193.69</v>
      </c>
      <c r="P489" s="5">
        <f t="shared" si="43"/>
        <v>194.48117751541284</v>
      </c>
      <c r="Q489" s="5">
        <f t="shared" si="44"/>
        <v>197.49563576690176</v>
      </c>
      <c r="R489" s="10">
        <f>Q489*Index!$H$16</f>
        <v>270.24450534558741</v>
      </c>
      <c r="T489" s="7">
        <v>8.1950455267667728</v>
      </c>
      <c r="U489" s="5">
        <f t="shared" si="45"/>
        <v>8.3220687324316582</v>
      </c>
      <c r="V489" s="5">
        <f>U489*(Index!$G$16/Index!$G$7)</f>
        <v>9.4156569121134464</v>
      </c>
      <c r="X489" s="7">
        <v>279.66000000000003</v>
      </c>
      <c r="Y489" s="20">
        <f t="shared" si="47"/>
        <v>279.66000000000003</v>
      </c>
    </row>
    <row r="490" spans="1:25">
      <c r="A490" s="2" t="s">
        <v>697</v>
      </c>
      <c r="B490" s="2" t="s">
        <v>33</v>
      </c>
      <c r="C490" s="2">
        <v>45</v>
      </c>
      <c r="D490" s="2" t="s">
        <v>42</v>
      </c>
      <c r="E490" s="2" t="s">
        <v>39</v>
      </c>
      <c r="F490" s="2" t="s">
        <v>22</v>
      </c>
      <c r="G490" s="16">
        <v>46.801956920000002</v>
      </c>
      <c r="H490" s="16">
        <v>18.491255729999999</v>
      </c>
      <c r="I490" s="16">
        <f t="shared" si="42"/>
        <v>18.519494373267541</v>
      </c>
      <c r="J490" s="7">
        <v>1.479586662</v>
      </c>
      <c r="K490" s="18">
        <v>0</v>
      </c>
      <c r="L490" s="15">
        <v>1.0005027049999999</v>
      </c>
      <c r="M490" s="15">
        <v>0.99992981999999997</v>
      </c>
      <c r="N490" s="7">
        <v>96.648748074809149</v>
      </c>
      <c r="O490" s="8">
        <f t="shared" si="46"/>
        <v>96.65</v>
      </c>
      <c r="P490" s="5">
        <f t="shared" si="43"/>
        <v>97.04500794191587</v>
      </c>
      <c r="Q490" s="5">
        <f t="shared" si="44"/>
        <v>98.549205565015569</v>
      </c>
      <c r="R490" s="10">
        <f>Q490*Index!$H$16</f>
        <v>134.85048014707348</v>
      </c>
      <c r="T490" s="7">
        <v>6.4711947946749344</v>
      </c>
      <c r="U490" s="5">
        <f t="shared" si="45"/>
        <v>6.5714983139923966</v>
      </c>
      <c r="V490" s="5">
        <f>U490*(Index!$G$16/Index!$G$7)</f>
        <v>7.435047163447889</v>
      </c>
      <c r="X490" s="7">
        <v>142.29</v>
      </c>
      <c r="Y490" s="20">
        <f t="shared" si="47"/>
        <v>142.29</v>
      </c>
    </row>
    <row r="491" spans="1:25">
      <c r="A491" s="2" t="s">
        <v>698</v>
      </c>
      <c r="B491" s="2" t="s">
        <v>33</v>
      </c>
      <c r="C491" s="2">
        <v>45</v>
      </c>
      <c r="D491" s="2" t="s">
        <v>43</v>
      </c>
      <c r="E491" s="2" t="s">
        <v>39</v>
      </c>
      <c r="F491" s="2" t="s">
        <v>22</v>
      </c>
      <c r="G491" s="16">
        <v>46.801956920000002</v>
      </c>
      <c r="H491" s="16">
        <v>29.517890770000001</v>
      </c>
      <c r="I491" s="16">
        <f t="shared" si="42"/>
        <v>30.990144437513159</v>
      </c>
      <c r="J491" s="7">
        <v>1.7721298400000001</v>
      </c>
      <c r="K491" s="18">
        <v>0</v>
      </c>
      <c r="L491" s="15">
        <v>1.020924349</v>
      </c>
      <c r="M491" s="15">
        <v>0.99839971000000005</v>
      </c>
      <c r="N491" s="7">
        <v>137.85770418502568</v>
      </c>
      <c r="O491" s="8">
        <f t="shared" si="46"/>
        <v>137.86000000000001</v>
      </c>
      <c r="P491" s="5">
        <f t="shared" si="43"/>
        <v>138.42292077218428</v>
      </c>
      <c r="Q491" s="5">
        <f t="shared" si="44"/>
        <v>140.56847604415316</v>
      </c>
      <c r="R491" s="10">
        <f>Q491*Index!$H$16</f>
        <v>192.34783659002554</v>
      </c>
      <c r="T491" s="7">
        <v>7.378693143558765</v>
      </c>
      <c r="U491" s="5">
        <f t="shared" si="45"/>
        <v>7.4930628872839264</v>
      </c>
      <c r="V491" s="5">
        <f>U491*(Index!$G$16/Index!$G$7)</f>
        <v>8.4777128903789691</v>
      </c>
      <c r="X491" s="7">
        <v>200.83</v>
      </c>
      <c r="Y491" s="20">
        <f t="shared" si="47"/>
        <v>200.83</v>
      </c>
    </row>
    <row r="492" spans="1:25">
      <c r="A492" s="2" t="s">
        <v>699</v>
      </c>
      <c r="B492" s="2" t="s">
        <v>33</v>
      </c>
      <c r="C492" s="2">
        <v>45</v>
      </c>
      <c r="D492" s="2" t="s">
        <v>44</v>
      </c>
      <c r="E492" s="2" t="s">
        <v>39</v>
      </c>
      <c r="F492" s="2" t="s">
        <v>22</v>
      </c>
      <c r="G492" s="16">
        <v>46.801956920000002</v>
      </c>
      <c r="H492" s="16">
        <v>40.16957378</v>
      </c>
      <c r="I492" s="16">
        <f t="shared" si="42"/>
        <v>40.957140315001034</v>
      </c>
      <c r="J492" s="7">
        <v>1.839283518</v>
      </c>
      <c r="K492" s="18">
        <v>0</v>
      </c>
      <c r="L492" s="15">
        <v>1.0388986330000001</v>
      </c>
      <c r="M492" s="15">
        <v>0.97127421300000005</v>
      </c>
      <c r="N492" s="7">
        <v>161.41386123099528</v>
      </c>
      <c r="O492" s="8">
        <f t="shared" si="46"/>
        <v>161.41</v>
      </c>
      <c r="P492" s="5">
        <f t="shared" si="43"/>
        <v>162.07565806204235</v>
      </c>
      <c r="Q492" s="5">
        <f t="shared" si="44"/>
        <v>164.58783076200402</v>
      </c>
      <c r="R492" s="10">
        <f>Q492*Index!$H$16</f>
        <v>225.21488506550202</v>
      </c>
      <c r="T492" s="7">
        <v>7.6689073360549198</v>
      </c>
      <c r="U492" s="5">
        <f t="shared" si="45"/>
        <v>7.7877753997637713</v>
      </c>
      <c r="V492" s="5">
        <f>U492*(Index!$G$16/Index!$G$7)</f>
        <v>8.8111530474402961</v>
      </c>
      <c r="X492" s="7">
        <v>234.03</v>
      </c>
      <c r="Y492" s="20">
        <f t="shared" si="47"/>
        <v>234.03</v>
      </c>
    </row>
    <row r="493" spans="1:25">
      <c r="A493" s="2" t="s">
        <v>700</v>
      </c>
      <c r="B493" s="2" t="s">
        <v>33</v>
      </c>
      <c r="C493" s="2">
        <v>45</v>
      </c>
      <c r="D493" s="2" t="s">
        <v>45</v>
      </c>
      <c r="E493" s="2" t="s">
        <v>39</v>
      </c>
      <c r="F493" s="2" t="s">
        <v>22</v>
      </c>
      <c r="G493" s="16">
        <v>46.801956920000002</v>
      </c>
      <c r="H493" s="16">
        <v>52.969575679999998</v>
      </c>
      <c r="I493" s="16">
        <f t="shared" si="42"/>
        <v>57.951038493176291</v>
      </c>
      <c r="J493" s="7">
        <v>1.831660823</v>
      </c>
      <c r="K493" s="18">
        <v>0</v>
      </c>
      <c r="L493" s="15">
        <v>1.059430622</v>
      </c>
      <c r="M493" s="15">
        <v>0.99103110400000005</v>
      </c>
      <c r="N493" s="7">
        <v>191.8719577925313</v>
      </c>
      <c r="O493" s="8">
        <f t="shared" si="46"/>
        <v>191.87</v>
      </c>
      <c r="P493" s="5">
        <f t="shared" si="43"/>
        <v>192.65863281948069</v>
      </c>
      <c r="Q493" s="5">
        <f t="shared" si="44"/>
        <v>195.64484162818266</v>
      </c>
      <c r="R493" s="10">
        <f>Q493*Index!$H$16</f>
        <v>267.71195851450204</v>
      </c>
      <c r="T493" s="7">
        <v>7.5743341350446771</v>
      </c>
      <c r="U493" s="5">
        <f t="shared" si="45"/>
        <v>7.6917363141378701</v>
      </c>
      <c r="V493" s="5">
        <f>U493*(Index!$G$16/Index!$G$7)</f>
        <v>8.7024936372046469</v>
      </c>
      <c r="X493" s="7">
        <v>276.41000000000003</v>
      </c>
      <c r="Y493" s="20">
        <f t="shared" si="47"/>
        <v>276.41000000000003</v>
      </c>
    </row>
    <row r="494" spans="1:25">
      <c r="A494" s="2" t="s">
        <v>701</v>
      </c>
      <c r="B494" s="2" t="s">
        <v>33</v>
      </c>
      <c r="C494" s="2">
        <v>45</v>
      </c>
      <c r="D494" s="2" t="s">
        <v>1434</v>
      </c>
      <c r="E494" s="2" t="s">
        <v>39</v>
      </c>
      <c r="F494" s="2" t="s">
        <v>22</v>
      </c>
      <c r="G494" s="16">
        <v>46.801956920000002</v>
      </c>
      <c r="H494" s="16">
        <v>66.564337409999993</v>
      </c>
      <c r="I494" s="16">
        <f t="shared" si="42"/>
        <v>62.729657895054778</v>
      </c>
      <c r="J494" s="7">
        <v>1.849042174</v>
      </c>
      <c r="K494" s="18">
        <v>0</v>
      </c>
      <c r="L494" s="15">
        <v>1.0519122460000001</v>
      </c>
      <c r="M494" s="15">
        <v>0.91849337600000003</v>
      </c>
      <c r="N494" s="7">
        <v>202.52857508723383</v>
      </c>
      <c r="O494" s="8">
        <f t="shared" si="46"/>
        <v>202.53</v>
      </c>
      <c r="P494" s="5">
        <f t="shared" si="43"/>
        <v>203.3589422450915</v>
      </c>
      <c r="Q494" s="5">
        <f t="shared" si="44"/>
        <v>206.51100584989044</v>
      </c>
      <c r="R494" s="10">
        <f>Q494*Index!$H$16</f>
        <v>282.58074872192327</v>
      </c>
      <c r="T494" s="7">
        <v>8.1907534896045249</v>
      </c>
      <c r="U494" s="5">
        <f t="shared" si="45"/>
        <v>8.3177101686933952</v>
      </c>
      <c r="V494" s="5">
        <f>U494*(Index!$G$16/Index!$G$7)</f>
        <v>9.4107255973035677</v>
      </c>
      <c r="X494" s="7">
        <v>291.99</v>
      </c>
      <c r="Y494" s="20">
        <f t="shared" si="47"/>
        <v>291.99</v>
      </c>
    </row>
    <row r="495" spans="1:25">
      <c r="A495" s="2" t="s">
        <v>702</v>
      </c>
      <c r="B495" s="2" t="s">
        <v>33</v>
      </c>
      <c r="C495" s="2">
        <v>45</v>
      </c>
      <c r="D495" s="2" t="s">
        <v>1435</v>
      </c>
      <c r="E495" s="2" t="s">
        <v>39</v>
      </c>
      <c r="F495" s="2" t="s">
        <v>197</v>
      </c>
      <c r="G495" s="16">
        <v>46.801956920000002</v>
      </c>
      <c r="H495" s="16">
        <v>91.233720469999994</v>
      </c>
      <c r="I495" s="16">
        <f t="shared" si="42"/>
        <v>100.9833365468935</v>
      </c>
      <c r="J495" s="7">
        <v>1.902700491</v>
      </c>
      <c r="K495" s="18">
        <v>0</v>
      </c>
      <c r="L495" s="15">
        <v>1.096866782</v>
      </c>
      <c r="M495" s="15">
        <v>0.97608127899999997</v>
      </c>
      <c r="N495" s="7">
        <v>281.19115048338546</v>
      </c>
      <c r="O495" s="8">
        <f t="shared" si="46"/>
        <v>281.19</v>
      </c>
      <c r="P495" s="5">
        <f t="shared" si="43"/>
        <v>282.34403420036733</v>
      </c>
      <c r="Q495" s="5">
        <f t="shared" si="44"/>
        <v>286.72036673047302</v>
      </c>
      <c r="R495" s="10">
        <f>Q495*Index!$H$16</f>
        <v>392.33577683222774</v>
      </c>
      <c r="T495" s="7">
        <v>10.712631870429028</v>
      </c>
      <c r="U495" s="5">
        <f t="shared" si="45"/>
        <v>10.87867766442068</v>
      </c>
      <c r="V495" s="5">
        <f>U495*(Index!$G$16/Index!$G$7)</f>
        <v>12.308225254915353</v>
      </c>
      <c r="X495" s="7">
        <v>404.64</v>
      </c>
      <c r="Y495" s="20">
        <f t="shared" si="47"/>
        <v>404.64</v>
      </c>
    </row>
    <row r="496" spans="1:25">
      <c r="A496" s="2" t="s">
        <v>703</v>
      </c>
      <c r="B496" s="2" t="s">
        <v>33</v>
      </c>
      <c r="C496" s="2">
        <v>45</v>
      </c>
      <c r="D496" s="2" t="s">
        <v>1429</v>
      </c>
      <c r="E496" s="2" t="s">
        <v>39</v>
      </c>
      <c r="F496" s="2" t="s">
        <v>197</v>
      </c>
      <c r="G496" s="16">
        <v>46.801956920000002</v>
      </c>
      <c r="H496" s="16">
        <v>67.899677159999996</v>
      </c>
      <c r="I496" s="16">
        <f t="shared" si="42"/>
        <v>60.332565101361588</v>
      </c>
      <c r="J496" s="7">
        <v>1.7696641829999999</v>
      </c>
      <c r="K496" s="18">
        <v>0</v>
      </c>
      <c r="L496" s="15">
        <v>0.97955364599999994</v>
      </c>
      <c r="M496" s="15">
        <v>0.95352395000000001</v>
      </c>
      <c r="N496" s="7">
        <v>189.59212652613601</v>
      </c>
      <c r="O496" s="8">
        <f t="shared" si="46"/>
        <v>189.59</v>
      </c>
      <c r="P496" s="5">
        <f t="shared" si="43"/>
        <v>190.36945424489318</v>
      </c>
      <c r="Q496" s="5">
        <f t="shared" si="44"/>
        <v>193.32018078568905</v>
      </c>
      <c r="R496" s="10">
        <f>Q496*Index!$H$16</f>
        <v>264.53099293500225</v>
      </c>
      <c r="T496" s="7">
        <v>9.482604907399228</v>
      </c>
      <c r="U496" s="5">
        <f t="shared" si="45"/>
        <v>9.629585283463916</v>
      </c>
      <c r="V496" s="5">
        <f>U496*(Index!$G$16/Index!$G$7)</f>
        <v>10.894991876441766</v>
      </c>
      <c r="X496" s="7">
        <v>270.69</v>
      </c>
      <c r="Y496" s="20">
        <f t="shared" si="47"/>
        <v>270.69</v>
      </c>
    </row>
    <row r="497" spans="1:25">
      <c r="A497" s="2" t="s">
        <v>704</v>
      </c>
      <c r="B497" s="2" t="s">
        <v>33</v>
      </c>
      <c r="C497" s="2">
        <v>45</v>
      </c>
      <c r="D497" s="2" t="s">
        <v>203</v>
      </c>
      <c r="E497" s="2" t="s">
        <v>39</v>
      </c>
      <c r="F497" s="2" t="s">
        <v>22</v>
      </c>
      <c r="G497" s="16">
        <v>46.801956920000002</v>
      </c>
      <c r="H497" s="16">
        <v>47.827052770000002</v>
      </c>
      <c r="I497" s="16">
        <f t="shared" si="42"/>
        <v>41.590050143261131</v>
      </c>
      <c r="J497" s="7">
        <v>2.0707551199999998</v>
      </c>
      <c r="K497" s="18">
        <v>1</v>
      </c>
      <c r="L497" s="15">
        <v>1.035402113</v>
      </c>
      <c r="M497" s="15">
        <v>0.902151869</v>
      </c>
      <c r="N497" s="7">
        <v>183.03820111263045</v>
      </c>
      <c r="O497" s="8">
        <f t="shared" si="46"/>
        <v>183.04</v>
      </c>
      <c r="P497" s="5">
        <f t="shared" si="43"/>
        <v>183.78865773719224</v>
      </c>
      <c r="Q497" s="5">
        <f t="shared" si="44"/>
        <v>186.63738193211873</v>
      </c>
      <c r="R497" s="10">
        <f>Q497*Index!$H$16</f>
        <v>255.38653937027274</v>
      </c>
      <c r="T497" s="7">
        <v>7.6843270834388022</v>
      </c>
      <c r="U497" s="5">
        <f t="shared" si="45"/>
        <v>7.8034341532321045</v>
      </c>
      <c r="V497" s="5">
        <f>U497*(Index!$G$16/Index!$G$7)</f>
        <v>8.8288694897179987</v>
      </c>
      <c r="X497" s="7">
        <v>264.22000000000003</v>
      </c>
      <c r="Y497" s="20">
        <f t="shared" si="47"/>
        <v>264.22000000000003</v>
      </c>
    </row>
    <row r="498" spans="1:25">
      <c r="A498" s="2" t="s">
        <v>705</v>
      </c>
      <c r="B498" s="2" t="s">
        <v>33</v>
      </c>
      <c r="C498" s="2">
        <v>45</v>
      </c>
      <c r="D498" s="2" t="s">
        <v>42</v>
      </c>
      <c r="E498" s="2" t="s">
        <v>40</v>
      </c>
      <c r="F498" s="2" t="s">
        <v>22</v>
      </c>
      <c r="G498" s="16">
        <v>46.801956920000002</v>
      </c>
      <c r="H498" s="16">
        <v>17.312184999999999</v>
      </c>
      <c r="I498" s="16">
        <f t="shared" si="42"/>
        <v>17.292824368475145</v>
      </c>
      <c r="J498" s="7">
        <v>1.750954406</v>
      </c>
      <c r="K498" s="18">
        <v>0</v>
      </c>
      <c r="L498" s="15">
        <v>1.0005027049999999</v>
      </c>
      <c r="M498" s="15">
        <v>0.99919572800000001</v>
      </c>
      <c r="N498" s="7">
        <v>112.22703968146082</v>
      </c>
      <c r="O498" s="8">
        <f t="shared" si="46"/>
        <v>112.23</v>
      </c>
      <c r="P498" s="5">
        <f t="shared" si="43"/>
        <v>112.68717054415481</v>
      </c>
      <c r="Q498" s="5">
        <f t="shared" si="44"/>
        <v>114.43382168758922</v>
      </c>
      <c r="R498" s="10">
        <f>Q498*Index!$H$16</f>
        <v>156.58630337162333</v>
      </c>
      <c r="T498" s="7">
        <v>6.6653110310166328</v>
      </c>
      <c r="U498" s="5">
        <f t="shared" si="45"/>
        <v>6.7686233519973911</v>
      </c>
      <c r="V498" s="5">
        <f>U498*(Index!$G$16/Index!$G$7)</f>
        <v>7.6580760504131158</v>
      </c>
      <c r="X498" s="7">
        <v>164.24</v>
      </c>
      <c r="Y498" s="20">
        <f t="shared" si="47"/>
        <v>164.24</v>
      </c>
    </row>
    <row r="499" spans="1:25">
      <c r="A499" s="2" t="s">
        <v>706</v>
      </c>
      <c r="B499" s="2" t="s">
        <v>33</v>
      </c>
      <c r="C499" s="2">
        <v>45</v>
      </c>
      <c r="D499" s="2" t="s">
        <v>43</v>
      </c>
      <c r="E499" s="2" t="s">
        <v>40</v>
      </c>
      <c r="F499" s="2" t="s">
        <v>22</v>
      </c>
      <c r="G499" s="16">
        <v>46.801956920000002</v>
      </c>
      <c r="H499" s="16">
        <v>27.62795732</v>
      </c>
      <c r="I499" s="16">
        <f t="shared" si="42"/>
        <v>28.73344338515745</v>
      </c>
      <c r="J499" s="7">
        <v>2.058078369</v>
      </c>
      <c r="K499" s="18">
        <v>0</v>
      </c>
      <c r="L499" s="15">
        <v>1.020924349</v>
      </c>
      <c r="M499" s="15">
        <v>0.99405280399999996</v>
      </c>
      <c r="N499" s="7">
        <v>155.45777354744592</v>
      </c>
      <c r="O499" s="8">
        <f t="shared" si="46"/>
        <v>155.46</v>
      </c>
      <c r="P499" s="5">
        <f t="shared" si="43"/>
        <v>156.09515041899044</v>
      </c>
      <c r="Q499" s="5">
        <f t="shared" si="44"/>
        <v>158.51462525048481</v>
      </c>
      <c r="R499" s="10">
        <f>Q499*Index!$H$16</f>
        <v>216.90457272391833</v>
      </c>
      <c r="T499" s="7">
        <v>7.1524555462813924</v>
      </c>
      <c r="U499" s="5">
        <f t="shared" si="45"/>
        <v>7.2633186072487543</v>
      </c>
      <c r="V499" s="5">
        <f>U499*(Index!$G$16/Index!$G$7)</f>
        <v>8.2177783250825325</v>
      </c>
      <c r="X499" s="7">
        <v>225.12</v>
      </c>
      <c r="Y499" s="20">
        <f t="shared" si="47"/>
        <v>225.12</v>
      </c>
    </row>
    <row r="500" spans="1:25">
      <c r="A500" s="2" t="s">
        <v>707</v>
      </c>
      <c r="B500" s="2" t="s">
        <v>33</v>
      </c>
      <c r="C500" s="2">
        <v>45</v>
      </c>
      <c r="D500" s="2" t="s">
        <v>44</v>
      </c>
      <c r="E500" s="2" t="s">
        <v>40</v>
      </c>
      <c r="F500" s="2" t="s">
        <v>22</v>
      </c>
      <c r="G500" s="16">
        <v>46.801956920000002</v>
      </c>
      <c r="H500" s="16">
        <v>37.561592089999998</v>
      </c>
      <c r="I500" s="16">
        <f t="shared" si="42"/>
        <v>37.076099190351449</v>
      </c>
      <c r="J500" s="7">
        <v>2.0629774360000002</v>
      </c>
      <c r="K500" s="18">
        <v>0</v>
      </c>
      <c r="L500" s="15">
        <v>1.0388986330000001</v>
      </c>
      <c r="M500" s="15">
        <v>0.95701851699999996</v>
      </c>
      <c r="N500" s="7">
        <v>173.03853719914034</v>
      </c>
      <c r="O500" s="8">
        <f t="shared" si="46"/>
        <v>173.04</v>
      </c>
      <c r="P500" s="5">
        <f t="shared" si="43"/>
        <v>173.74799520165681</v>
      </c>
      <c r="Q500" s="5">
        <f t="shared" si="44"/>
        <v>176.44108912728251</v>
      </c>
      <c r="R500" s="10">
        <f>Q500*Index!$H$16</f>
        <v>241.4343723023687</v>
      </c>
      <c r="T500" s="7">
        <v>7.4240065363503982</v>
      </c>
      <c r="U500" s="5">
        <f t="shared" si="45"/>
        <v>7.5390786376638301</v>
      </c>
      <c r="V500" s="5">
        <f>U500*(Index!$G$16/Index!$G$7)</f>
        <v>8.5297754882811176</v>
      </c>
      <c r="X500" s="7">
        <v>249.96</v>
      </c>
      <c r="Y500" s="20">
        <f t="shared" si="47"/>
        <v>249.96</v>
      </c>
    </row>
    <row r="501" spans="1:25">
      <c r="A501" s="2" t="s">
        <v>708</v>
      </c>
      <c r="B501" s="2" t="s">
        <v>33</v>
      </c>
      <c r="C501" s="2">
        <v>45</v>
      </c>
      <c r="D501" s="2" t="s">
        <v>45</v>
      </c>
      <c r="E501" s="2" t="s">
        <v>40</v>
      </c>
      <c r="F501" s="2" t="s">
        <v>22</v>
      </c>
      <c r="G501" s="16">
        <v>46.801956920000002</v>
      </c>
      <c r="H501" s="16">
        <v>49.503432500000002</v>
      </c>
      <c r="I501" s="16">
        <f t="shared" si="42"/>
        <v>54.270771118937098</v>
      </c>
      <c r="J501" s="7">
        <v>1.9998539609999999</v>
      </c>
      <c r="K501" s="18">
        <v>0</v>
      </c>
      <c r="L501" s="15">
        <v>1.059430622</v>
      </c>
      <c r="M501" s="15">
        <v>0.99062862799999996</v>
      </c>
      <c r="N501" s="7">
        <v>202.13069558217305</v>
      </c>
      <c r="O501" s="8">
        <f t="shared" si="46"/>
        <v>202.13</v>
      </c>
      <c r="P501" s="5">
        <f t="shared" si="43"/>
        <v>202.95943143405995</v>
      </c>
      <c r="Q501" s="5">
        <f t="shared" si="44"/>
        <v>206.1053026212879</v>
      </c>
      <c r="R501" s="10">
        <f>Q501*Index!$H$16</f>
        <v>282.02560193143825</v>
      </c>
      <c r="T501" s="7">
        <v>7.4844146789038426</v>
      </c>
      <c r="U501" s="5">
        <f t="shared" si="45"/>
        <v>7.6004231064268524</v>
      </c>
      <c r="V501" s="5">
        <f>U501*(Index!$G$16/Index!$G$7)</f>
        <v>8.5991811240550131</v>
      </c>
      <c r="X501" s="7">
        <v>290.62</v>
      </c>
      <c r="Y501" s="20">
        <f t="shared" si="47"/>
        <v>290.62</v>
      </c>
    </row>
    <row r="502" spans="1:25">
      <c r="A502" s="2" t="s">
        <v>709</v>
      </c>
      <c r="B502" s="2" t="s">
        <v>33</v>
      </c>
      <c r="C502" s="2">
        <v>45</v>
      </c>
      <c r="D502" s="2" t="s">
        <v>1434</v>
      </c>
      <c r="E502" s="2" t="s">
        <v>40</v>
      </c>
      <c r="F502" s="2" t="s">
        <v>22</v>
      </c>
      <c r="G502" s="16">
        <v>46.801956920000002</v>
      </c>
      <c r="H502" s="16">
        <v>62.15464643</v>
      </c>
      <c r="I502" s="16">
        <f t="shared" si="42"/>
        <v>57.989731973051128</v>
      </c>
      <c r="J502" s="7">
        <v>1.99489223</v>
      </c>
      <c r="K502" s="18">
        <v>0</v>
      </c>
      <c r="L502" s="15">
        <v>1.0519122460000001</v>
      </c>
      <c r="M502" s="15">
        <v>0.91431063800000001</v>
      </c>
      <c r="N502" s="7">
        <v>209.04812589903781</v>
      </c>
      <c r="O502" s="8">
        <f t="shared" si="46"/>
        <v>209.05</v>
      </c>
      <c r="P502" s="5">
        <f t="shared" si="43"/>
        <v>209.90522321522386</v>
      </c>
      <c r="Q502" s="5">
        <f t="shared" si="44"/>
        <v>213.15875417505984</v>
      </c>
      <c r="R502" s="10">
        <f>Q502*Index!$H$16</f>
        <v>291.67724065614374</v>
      </c>
      <c r="T502" s="7">
        <v>8.2210982530840528</v>
      </c>
      <c r="U502" s="5">
        <f t="shared" si="45"/>
        <v>8.3485252760068569</v>
      </c>
      <c r="V502" s="5">
        <f>U502*(Index!$G$16/Index!$G$7)</f>
        <v>9.4455900627991252</v>
      </c>
      <c r="X502" s="7">
        <v>301.12</v>
      </c>
      <c r="Y502" s="20">
        <f t="shared" si="47"/>
        <v>301.12</v>
      </c>
    </row>
    <row r="503" spans="1:25">
      <c r="A503" s="2" t="s">
        <v>710</v>
      </c>
      <c r="B503" s="2" t="s">
        <v>33</v>
      </c>
      <c r="C503" s="2">
        <v>45</v>
      </c>
      <c r="D503" s="2" t="s">
        <v>1435</v>
      </c>
      <c r="E503" s="2" t="s">
        <v>40</v>
      </c>
      <c r="F503" s="2" t="s">
        <v>197</v>
      </c>
      <c r="G503" s="16">
        <v>46.801956920000002</v>
      </c>
      <c r="H503" s="16">
        <v>85.421271009999998</v>
      </c>
      <c r="I503" s="16">
        <f t="shared" si="42"/>
        <v>91.907213377875877</v>
      </c>
      <c r="J503" s="7">
        <v>2.0857230260000001</v>
      </c>
      <c r="K503" s="18">
        <v>0</v>
      </c>
      <c r="L503" s="15">
        <v>1.096866782</v>
      </c>
      <c r="M503" s="15">
        <v>0.95640873599999998</v>
      </c>
      <c r="N503" s="7">
        <v>289.30891032957425</v>
      </c>
      <c r="O503" s="8">
        <f t="shared" si="46"/>
        <v>289.31</v>
      </c>
      <c r="P503" s="5">
        <f t="shared" si="43"/>
        <v>290.4950768619255</v>
      </c>
      <c r="Q503" s="5">
        <f t="shared" si="44"/>
        <v>294.99775055328536</v>
      </c>
      <c r="R503" s="10">
        <f>Q503*Index!$H$16</f>
        <v>403.66219165686545</v>
      </c>
      <c r="T503" s="7">
        <v>16.952064981275672</v>
      </c>
      <c r="U503" s="5">
        <f t="shared" si="45"/>
        <v>17.214821988485447</v>
      </c>
      <c r="V503" s="5">
        <f>U503*(Index!$G$16/Index!$G$7)</f>
        <v>19.476990981222546</v>
      </c>
      <c r="X503" s="7">
        <v>423.14</v>
      </c>
      <c r="Y503" s="20">
        <f t="shared" si="47"/>
        <v>423.14</v>
      </c>
    </row>
    <row r="504" spans="1:25">
      <c r="A504" s="2" t="s">
        <v>711</v>
      </c>
      <c r="B504" s="2" t="s">
        <v>33</v>
      </c>
      <c r="C504" s="2">
        <v>45</v>
      </c>
      <c r="D504" s="2" t="s">
        <v>1429</v>
      </c>
      <c r="E504" s="2" t="s">
        <v>40</v>
      </c>
      <c r="F504" s="2" t="s">
        <v>197</v>
      </c>
      <c r="G504" s="16">
        <v>46.801956920000002</v>
      </c>
      <c r="H504" s="16">
        <v>63.576005619999997</v>
      </c>
      <c r="I504" s="16">
        <f t="shared" si="42"/>
        <v>55.404703709521421</v>
      </c>
      <c r="J504" s="7">
        <v>2.2445462479999998</v>
      </c>
      <c r="K504" s="18">
        <v>0</v>
      </c>
      <c r="L504" s="15">
        <v>0.97955364599999994</v>
      </c>
      <c r="M504" s="15">
        <v>0.94529769799999996</v>
      </c>
      <c r="N504" s="7">
        <v>229.40757669380858</v>
      </c>
      <c r="O504" s="8">
        <f t="shared" si="46"/>
        <v>229.41</v>
      </c>
      <c r="P504" s="5">
        <f t="shared" si="43"/>
        <v>230.34814775825319</v>
      </c>
      <c r="Q504" s="5">
        <f t="shared" si="44"/>
        <v>233.91854404850613</v>
      </c>
      <c r="R504" s="10">
        <f>Q504*Index!$H$16</f>
        <v>320.0840412603323</v>
      </c>
      <c r="T504" s="7">
        <v>9.2394722895977157</v>
      </c>
      <c r="U504" s="5">
        <f t="shared" si="45"/>
        <v>9.3826841100864815</v>
      </c>
      <c r="V504" s="5">
        <f>U504*(Index!$G$16/Index!$G$7)</f>
        <v>10.615645861110204</v>
      </c>
      <c r="X504" s="7">
        <v>325.01</v>
      </c>
      <c r="Y504" s="20">
        <f t="shared" si="47"/>
        <v>325.01</v>
      </c>
    </row>
    <row r="505" spans="1:25">
      <c r="A505" s="2" t="s">
        <v>712</v>
      </c>
      <c r="B505" s="2" t="s">
        <v>33</v>
      </c>
      <c r="C505" s="2">
        <v>45</v>
      </c>
      <c r="D505" s="2" t="s">
        <v>203</v>
      </c>
      <c r="E505" s="2" t="s">
        <v>40</v>
      </c>
      <c r="F505" s="2" t="s">
        <v>22</v>
      </c>
      <c r="G505" s="16">
        <v>46.801956920000002</v>
      </c>
      <c r="H505" s="16">
        <v>44.829098369999997</v>
      </c>
      <c r="I505" s="16">
        <f t="shared" si="42"/>
        <v>37.985497741293308</v>
      </c>
      <c r="J505" s="7">
        <v>2.3542942249999999</v>
      </c>
      <c r="K505" s="18">
        <v>1</v>
      </c>
      <c r="L505" s="15">
        <v>1.035402113</v>
      </c>
      <c r="M505" s="15">
        <v>0.893675522</v>
      </c>
      <c r="N505" s="7">
        <v>199.61461480242596</v>
      </c>
      <c r="O505" s="8">
        <f t="shared" si="46"/>
        <v>199.61</v>
      </c>
      <c r="P505" s="5">
        <f t="shared" si="43"/>
        <v>200.4330347231159</v>
      </c>
      <c r="Q505" s="5">
        <f t="shared" si="44"/>
        <v>203.53974676132421</v>
      </c>
      <c r="R505" s="10">
        <f>Q505*Index!$H$16</f>
        <v>278.51500600550764</v>
      </c>
      <c r="T505" s="7">
        <v>7.5084592423758467</v>
      </c>
      <c r="U505" s="5">
        <f t="shared" si="45"/>
        <v>7.6248403606326729</v>
      </c>
      <c r="V505" s="5">
        <f>U505*(Index!$G$16/Index!$G$7)</f>
        <v>8.6268070059997175</v>
      </c>
      <c r="X505" s="7">
        <v>287.14</v>
      </c>
      <c r="Y505" s="20">
        <f t="shared" si="47"/>
        <v>287.14</v>
      </c>
    </row>
    <row r="506" spans="1:25">
      <c r="A506" s="2" t="s">
        <v>713</v>
      </c>
      <c r="B506" s="2" t="s">
        <v>33</v>
      </c>
      <c r="C506" s="2">
        <v>45</v>
      </c>
      <c r="D506" s="2" t="s">
        <v>42</v>
      </c>
      <c r="E506" s="2" t="s">
        <v>41</v>
      </c>
      <c r="F506" s="2" t="s">
        <v>22</v>
      </c>
      <c r="G506" s="16">
        <v>46.801956920000002</v>
      </c>
      <c r="H506" s="16">
        <v>16.4125549</v>
      </c>
      <c r="I506" s="16">
        <f t="shared" si="42"/>
        <v>16.265904172280372</v>
      </c>
      <c r="J506" s="7">
        <v>1.2614625180000001</v>
      </c>
      <c r="K506" s="18">
        <v>1</v>
      </c>
      <c r="L506" s="15">
        <v>1.0005027049999999</v>
      </c>
      <c r="M506" s="15">
        <v>0.99717882300000005</v>
      </c>
      <c r="N506" s="7">
        <v>79.557742811146227</v>
      </c>
      <c r="O506" s="8">
        <f t="shared" si="46"/>
        <v>79.56</v>
      </c>
      <c r="P506" s="5">
        <f t="shared" si="43"/>
        <v>79.88392955667193</v>
      </c>
      <c r="Q506" s="5">
        <f t="shared" si="44"/>
        <v>81.12213046480035</v>
      </c>
      <c r="R506" s="10">
        <f>Q506*Index!$H$16</f>
        <v>111.00402262009992</v>
      </c>
      <c r="T506" s="7">
        <v>6.5660999062637462</v>
      </c>
      <c r="U506" s="5">
        <f t="shared" si="45"/>
        <v>6.6678744548108346</v>
      </c>
      <c r="V506" s="5">
        <f>U506*(Index!$G$16/Index!$G$7)</f>
        <v>7.5440879206965734</v>
      </c>
      <c r="X506" s="7">
        <v>118.55</v>
      </c>
      <c r="Y506" s="20">
        <f t="shared" si="47"/>
        <v>118.55</v>
      </c>
    </row>
    <row r="507" spans="1:25">
      <c r="A507" s="2" t="s">
        <v>714</v>
      </c>
      <c r="B507" s="2" t="s">
        <v>33</v>
      </c>
      <c r="C507" s="2">
        <v>45</v>
      </c>
      <c r="D507" s="2" t="s">
        <v>43</v>
      </c>
      <c r="E507" s="2" t="s">
        <v>41</v>
      </c>
      <c r="F507" s="2" t="s">
        <v>22</v>
      </c>
      <c r="G507" s="16">
        <v>46.801956920000002</v>
      </c>
      <c r="H507" s="16">
        <v>26.198500360000001</v>
      </c>
      <c r="I507" s="16">
        <f t="shared" ref="I507:I569" si="48">(G507+H507)*L507*M507-G507</f>
        <v>26.587311313577096</v>
      </c>
      <c r="J507" s="7">
        <v>1.521395815</v>
      </c>
      <c r="K507" s="18">
        <v>0</v>
      </c>
      <c r="L507" s="15">
        <v>1.020924349</v>
      </c>
      <c r="M507" s="15">
        <v>0.98472148800000003</v>
      </c>
      <c r="N507" s="7">
        <v>111.65412555938788</v>
      </c>
      <c r="O507" s="8">
        <f t="shared" si="46"/>
        <v>111.65</v>
      </c>
      <c r="P507" s="5">
        <f t="shared" ref="P507:P569" si="49">N507*(1.0041)</f>
        <v>112.11190747418136</v>
      </c>
      <c r="Q507" s="5">
        <f t="shared" ref="Q507:Q569" si="50">P507*(1.0155)</f>
        <v>113.84964204003118</v>
      </c>
      <c r="R507" s="10">
        <f>Q507*Index!$H$16</f>
        <v>155.78693715133068</v>
      </c>
      <c r="T507" s="7">
        <v>7.486625981675858</v>
      </c>
      <c r="U507" s="5">
        <f t="shared" ref="U507:U569" si="51">T507*(1.0155)</f>
        <v>7.6026686843918343</v>
      </c>
      <c r="V507" s="5">
        <f>U507*(Index!$G$16/Index!$G$7)</f>
        <v>8.6017217894072804</v>
      </c>
      <c r="X507" s="7">
        <v>164.39</v>
      </c>
      <c r="Y507" s="20">
        <f t="shared" si="47"/>
        <v>164.39</v>
      </c>
    </row>
    <row r="508" spans="1:25">
      <c r="A508" s="2" t="s">
        <v>715</v>
      </c>
      <c r="B508" s="2" t="s">
        <v>33</v>
      </c>
      <c r="C508" s="2">
        <v>45</v>
      </c>
      <c r="D508" s="2" t="s">
        <v>44</v>
      </c>
      <c r="E508" s="2" t="s">
        <v>41</v>
      </c>
      <c r="F508" s="2" t="s">
        <v>22</v>
      </c>
      <c r="G508" s="16">
        <v>46.801956920000002</v>
      </c>
      <c r="H508" s="16">
        <v>35.647126470000003</v>
      </c>
      <c r="I508" s="16">
        <f t="shared" si="48"/>
        <v>35.280529091142078</v>
      </c>
      <c r="J508" s="7">
        <v>1.6013025540000001</v>
      </c>
      <c r="K508" s="18">
        <v>0</v>
      </c>
      <c r="L508" s="15">
        <v>1.0388986330000001</v>
      </c>
      <c r="M508" s="15">
        <v>0.95827794899999996</v>
      </c>
      <c r="N508" s="7">
        <v>131.43889456532864</v>
      </c>
      <c r="O508" s="8">
        <f t="shared" si="46"/>
        <v>131.44</v>
      </c>
      <c r="P508" s="5">
        <f t="shared" si="49"/>
        <v>131.97779403304648</v>
      </c>
      <c r="Q508" s="5">
        <f t="shared" si="50"/>
        <v>134.0234498405587</v>
      </c>
      <c r="R508" s="10">
        <f>Q508*Index!$H$16</f>
        <v>183.391905174144</v>
      </c>
      <c r="T508" s="7">
        <v>7.4079054359672103</v>
      </c>
      <c r="U508" s="5">
        <f t="shared" si="51"/>
        <v>7.522727970224703</v>
      </c>
      <c r="V508" s="5">
        <f>U508*(Index!$G$16/Index!$G$7)</f>
        <v>8.5112762088542464</v>
      </c>
      <c r="X508" s="7">
        <v>191.9</v>
      </c>
      <c r="Y508" s="20">
        <f t="shared" si="47"/>
        <v>191.9</v>
      </c>
    </row>
    <row r="509" spans="1:25">
      <c r="A509" s="2" t="s">
        <v>716</v>
      </c>
      <c r="B509" s="2" t="s">
        <v>33</v>
      </c>
      <c r="C509" s="2">
        <v>45</v>
      </c>
      <c r="D509" s="2" t="s">
        <v>45</v>
      </c>
      <c r="E509" s="2" t="s">
        <v>41</v>
      </c>
      <c r="F509" s="2" t="s">
        <v>22</v>
      </c>
      <c r="G509" s="16">
        <v>46.801956920000002</v>
      </c>
      <c r="H509" s="16">
        <v>47.002108069999998</v>
      </c>
      <c r="I509" s="16">
        <f t="shared" si="48"/>
        <v>52.227458808508864</v>
      </c>
      <c r="J509" s="7">
        <v>1.6131401510000001</v>
      </c>
      <c r="K509" s="18">
        <v>0</v>
      </c>
      <c r="L509" s="15">
        <v>1.059430622</v>
      </c>
      <c r="M509" s="15">
        <v>0.996483326</v>
      </c>
      <c r="N509" s="7">
        <v>159.748326634178</v>
      </c>
      <c r="O509" s="8">
        <f t="shared" si="46"/>
        <v>159.75</v>
      </c>
      <c r="P509" s="5">
        <f t="shared" si="49"/>
        <v>160.40329477337812</v>
      </c>
      <c r="Q509" s="5">
        <f t="shared" si="50"/>
        <v>162.88954584236549</v>
      </c>
      <c r="R509" s="10">
        <f>Q509*Index!$H$16</f>
        <v>222.89102526849229</v>
      </c>
      <c r="T509" s="7">
        <v>7.5339200853463248</v>
      </c>
      <c r="U509" s="5">
        <f t="shared" si="51"/>
        <v>7.6506958466691932</v>
      </c>
      <c r="V509" s="5">
        <f>U509*(Index!$G$16/Index!$G$7)</f>
        <v>8.6560601152497139</v>
      </c>
      <c r="X509" s="7">
        <v>231.55</v>
      </c>
      <c r="Y509" s="20">
        <f t="shared" si="47"/>
        <v>231.55</v>
      </c>
    </row>
    <row r="510" spans="1:25">
      <c r="A510" s="2" t="s">
        <v>717</v>
      </c>
      <c r="B510" s="2" t="s">
        <v>33</v>
      </c>
      <c r="C510" s="2">
        <v>45</v>
      </c>
      <c r="D510" s="2" t="s">
        <v>1434</v>
      </c>
      <c r="E510" s="2" t="s">
        <v>41</v>
      </c>
      <c r="F510" s="2" t="s">
        <v>22</v>
      </c>
      <c r="G510" s="16">
        <v>46.801956920000002</v>
      </c>
      <c r="H510" s="16">
        <v>59.057448489999999</v>
      </c>
      <c r="I510" s="16">
        <f t="shared" si="48"/>
        <v>53.477794736207649</v>
      </c>
      <c r="J510" s="7">
        <v>1.617978087</v>
      </c>
      <c r="K510" s="18">
        <v>0</v>
      </c>
      <c r="L510" s="15">
        <v>1.0519122460000001</v>
      </c>
      <c r="M510" s="15">
        <v>0.90054265499999997</v>
      </c>
      <c r="N510" s="7">
        <v>162.25044073284678</v>
      </c>
      <c r="O510" s="8">
        <f t="shared" si="46"/>
        <v>162.25</v>
      </c>
      <c r="P510" s="5">
        <f t="shared" si="49"/>
        <v>162.91566753985146</v>
      </c>
      <c r="Q510" s="5">
        <f t="shared" si="50"/>
        <v>165.44086038671915</v>
      </c>
      <c r="R510" s="10">
        <f>Q510*Index!$H$16</f>
        <v>226.38213399270543</v>
      </c>
      <c r="T510" s="7">
        <v>7.2597579171509672</v>
      </c>
      <c r="U510" s="5">
        <f t="shared" si="51"/>
        <v>7.3722841648668078</v>
      </c>
      <c r="V510" s="5">
        <f>U510*(Index!$G$16/Index!$G$7)</f>
        <v>8.3410628518938044</v>
      </c>
      <c r="X510" s="7">
        <v>234.72</v>
      </c>
      <c r="Y510" s="20">
        <f t="shared" si="47"/>
        <v>234.72</v>
      </c>
    </row>
    <row r="511" spans="1:25">
      <c r="A511" s="2" t="s">
        <v>718</v>
      </c>
      <c r="B511" s="2" t="s">
        <v>33</v>
      </c>
      <c r="C511" s="2">
        <v>45</v>
      </c>
      <c r="D511" s="2" t="s">
        <v>1435</v>
      </c>
      <c r="E511" s="2" t="s">
        <v>41</v>
      </c>
      <c r="F511" s="2" t="s">
        <v>197</v>
      </c>
      <c r="G511" s="16">
        <v>46.801956920000002</v>
      </c>
      <c r="H511" s="16">
        <v>80.978368639999999</v>
      </c>
      <c r="I511" s="16">
        <f t="shared" si="48"/>
        <v>91.029482287206378</v>
      </c>
      <c r="J511" s="7">
        <v>1.5585985149999999</v>
      </c>
      <c r="K511" s="18">
        <v>0</v>
      </c>
      <c r="L511" s="15">
        <v>1.096866782</v>
      </c>
      <c r="M511" s="15">
        <v>0.98340048099999999</v>
      </c>
      <c r="N511" s="7">
        <v>214.82387647561023</v>
      </c>
      <c r="O511" s="8">
        <f t="shared" si="46"/>
        <v>214.82</v>
      </c>
      <c r="P511" s="5">
        <f t="shared" si="49"/>
        <v>215.70465436916024</v>
      </c>
      <c r="Q511" s="5">
        <f t="shared" si="50"/>
        <v>219.04807651188224</v>
      </c>
      <c r="R511" s="10">
        <f>Q511*Index!$H$16</f>
        <v>299.73593519668412</v>
      </c>
      <c r="T511" s="7">
        <v>11.059089893990565</v>
      </c>
      <c r="U511" s="5">
        <f t="shared" si="51"/>
        <v>11.23050578734742</v>
      </c>
      <c r="V511" s="5">
        <f>U511*(Index!$G$16/Index!$G$7)</f>
        <v>12.706286482720559</v>
      </c>
      <c r="X511" s="7">
        <v>312.44</v>
      </c>
      <c r="Y511" s="20">
        <f t="shared" si="47"/>
        <v>312.44</v>
      </c>
    </row>
    <row r="512" spans="1:25">
      <c r="A512" s="2" t="s">
        <v>719</v>
      </c>
      <c r="B512" s="2" t="s">
        <v>33</v>
      </c>
      <c r="C512" s="2">
        <v>45</v>
      </c>
      <c r="D512" s="2" t="s">
        <v>1429</v>
      </c>
      <c r="E512" s="2" t="s">
        <v>41</v>
      </c>
      <c r="F512" s="2" t="s">
        <v>197</v>
      </c>
      <c r="G512" s="16">
        <v>46.801956920000002</v>
      </c>
      <c r="H512" s="16">
        <v>60.267562230000003</v>
      </c>
      <c r="I512" s="16">
        <f t="shared" si="48"/>
        <v>47.575809794214102</v>
      </c>
      <c r="J512" s="7">
        <v>1.613319277</v>
      </c>
      <c r="K512" s="18">
        <v>0</v>
      </c>
      <c r="L512" s="15">
        <v>0.97955364599999994</v>
      </c>
      <c r="M512" s="15">
        <v>0.89986139099999995</v>
      </c>
      <c r="N512" s="7">
        <v>152.26147040888401</v>
      </c>
      <c r="O512" s="8">
        <f t="shared" si="46"/>
        <v>152.26</v>
      </c>
      <c r="P512" s="5">
        <f t="shared" si="49"/>
        <v>152.88574243756042</v>
      </c>
      <c r="Q512" s="5">
        <f t="shared" si="50"/>
        <v>155.25547144534261</v>
      </c>
      <c r="R512" s="10">
        <f>Q512*Index!$H$16</f>
        <v>212.44488730101921</v>
      </c>
      <c r="T512" s="7">
        <v>8.1901763819420452</v>
      </c>
      <c r="U512" s="5">
        <f t="shared" si="51"/>
        <v>8.3171241158621481</v>
      </c>
      <c r="V512" s="5">
        <f>U512*(Index!$G$16/Index!$G$7)</f>
        <v>9.4100625323171077</v>
      </c>
      <c r="X512" s="7">
        <v>218.04</v>
      </c>
      <c r="Y512" s="20">
        <f t="shared" si="47"/>
        <v>218.04</v>
      </c>
    </row>
    <row r="513" spans="1:25">
      <c r="A513" s="2" t="s">
        <v>720</v>
      </c>
      <c r="B513" s="2" t="s">
        <v>33</v>
      </c>
      <c r="C513" s="2">
        <v>45</v>
      </c>
      <c r="D513" s="2" t="s">
        <v>203</v>
      </c>
      <c r="E513" s="2" t="s">
        <v>41</v>
      </c>
      <c r="F513" s="2" t="s">
        <v>22</v>
      </c>
      <c r="G513" s="16">
        <v>46.801956920000002</v>
      </c>
      <c r="H513" s="16">
        <v>42.458047999999998</v>
      </c>
      <c r="I513" s="16">
        <f t="shared" si="48"/>
        <v>35.462615171988908</v>
      </c>
      <c r="J513" s="7">
        <v>1.893073644</v>
      </c>
      <c r="K513" s="18">
        <v>1</v>
      </c>
      <c r="L513" s="15">
        <v>1.035402113</v>
      </c>
      <c r="M513" s="15">
        <v>0.89011657799999999</v>
      </c>
      <c r="N513" s="7">
        <v>155.73289315060126</v>
      </c>
      <c r="O513" s="8">
        <f t="shared" si="46"/>
        <v>155.72999999999999</v>
      </c>
      <c r="P513" s="5">
        <f t="shared" si="49"/>
        <v>156.37139801251871</v>
      </c>
      <c r="Q513" s="5">
        <f t="shared" si="50"/>
        <v>158.79515468171277</v>
      </c>
      <c r="R513" s="10">
        <f>Q513*Index!$H$16</f>
        <v>217.28843709176977</v>
      </c>
      <c r="T513" s="7">
        <v>7.275000314027011</v>
      </c>
      <c r="U513" s="5">
        <f t="shared" si="51"/>
        <v>7.38776281889443</v>
      </c>
      <c r="V513" s="5">
        <f>U513*(Index!$G$16/Index!$G$7)</f>
        <v>8.358575528185149</v>
      </c>
      <c r="X513" s="7">
        <v>225.65</v>
      </c>
      <c r="Y513" s="20">
        <f t="shared" si="47"/>
        <v>225.65</v>
      </c>
    </row>
    <row r="514" spans="1:25">
      <c r="A514" s="2" t="s">
        <v>721</v>
      </c>
      <c r="B514" s="2" t="s">
        <v>0</v>
      </c>
      <c r="C514" s="2">
        <v>60</v>
      </c>
      <c r="D514" s="2" t="s">
        <v>42</v>
      </c>
      <c r="E514" s="2" t="s">
        <v>34</v>
      </c>
      <c r="F514" s="2" t="s">
        <v>22</v>
      </c>
      <c r="G514" s="16">
        <v>60.4475695</v>
      </c>
      <c r="H514" s="16">
        <v>28.304105979999999</v>
      </c>
      <c r="I514" s="16">
        <f t="shared" si="48"/>
        <v>28.348721891022166</v>
      </c>
      <c r="J514" s="7">
        <v>1.261081374</v>
      </c>
      <c r="K514" s="18">
        <v>1</v>
      </c>
      <c r="L514" s="15">
        <v>1.0005027049999999</v>
      </c>
      <c r="M514" s="15">
        <v>1</v>
      </c>
      <c r="N514" s="7">
        <v>111.9793492</v>
      </c>
      <c r="O514" s="8">
        <f t="shared" ref="O514:O577" si="52">ROUND(J514*SUM(G514:H514)*L514*$M514,2)</f>
        <v>111.98</v>
      </c>
      <c r="P514" s="5">
        <f t="shared" si="49"/>
        <v>112.43846453172</v>
      </c>
      <c r="Q514" s="5">
        <f t="shared" si="50"/>
        <v>114.18126073196167</v>
      </c>
      <c r="R514" s="10">
        <f>Q514*Index!$H$16</f>
        <v>156.24070985884447</v>
      </c>
      <c r="T514" s="7">
        <v>9.4421931499999996</v>
      </c>
      <c r="U514" s="5">
        <f t="shared" si="51"/>
        <v>9.5885471438250001</v>
      </c>
      <c r="V514" s="5">
        <f>U514*(Index!$G$16/Index!$G$7)</f>
        <v>10.848560988212544</v>
      </c>
      <c r="X514" s="7">
        <v>167.09</v>
      </c>
      <c r="Y514" s="20">
        <f t="shared" ref="Y514:Y577" si="53">ROUND((R514+V514) * IF(D514 = "Forensische en beveiligde zorg - niet klinische of ambulante zorg", 0.982799429, 1),2)</f>
        <v>167.09</v>
      </c>
    </row>
    <row r="515" spans="1:25">
      <c r="A515" s="2" t="s">
        <v>722</v>
      </c>
      <c r="B515" s="2" t="s">
        <v>0</v>
      </c>
      <c r="C515" s="2">
        <v>60</v>
      </c>
      <c r="D515" s="2" t="s">
        <v>43</v>
      </c>
      <c r="E515" s="2" t="s">
        <v>34</v>
      </c>
      <c r="F515" s="2" t="s">
        <v>22</v>
      </c>
      <c r="G515" s="16">
        <v>60.4475695</v>
      </c>
      <c r="H515" s="16">
        <v>45.164609169999999</v>
      </c>
      <c r="I515" s="16">
        <f t="shared" si="48"/>
        <v>47.374475255141419</v>
      </c>
      <c r="J515" s="7">
        <v>1.543853911</v>
      </c>
      <c r="K515" s="18">
        <v>0</v>
      </c>
      <c r="L515" s="15">
        <v>1.020924349</v>
      </c>
      <c r="M515" s="15">
        <v>1</v>
      </c>
      <c r="N515" s="7">
        <v>166.4614856</v>
      </c>
      <c r="O515" s="8">
        <f t="shared" si="52"/>
        <v>166.46</v>
      </c>
      <c r="P515" s="5">
        <f t="shared" si="49"/>
        <v>167.14397769096001</v>
      </c>
      <c r="Q515" s="5">
        <f t="shared" si="50"/>
        <v>169.7347093451699</v>
      </c>
      <c r="R515" s="10">
        <f>Q515*Index!$H$16</f>
        <v>232.25765161262268</v>
      </c>
      <c r="T515" s="7">
        <v>10.24883043</v>
      </c>
      <c r="U515" s="5">
        <f t="shared" si="51"/>
        <v>10.407687301665</v>
      </c>
      <c r="V515" s="5">
        <f>U515*(Index!$G$16/Index!$G$7)</f>
        <v>11.775342890301243</v>
      </c>
      <c r="X515" s="7">
        <v>244.03</v>
      </c>
      <c r="Y515" s="20">
        <f t="shared" si="53"/>
        <v>244.03</v>
      </c>
    </row>
    <row r="516" spans="1:25">
      <c r="A516" s="2" t="s">
        <v>723</v>
      </c>
      <c r="B516" s="2" t="s">
        <v>0</v>
      </c>
      <c r="C516" s="2">
        <v>60</v>
      </c>
      <c r="D516" s="2" t="s">
        <v>44</v>
      </c>
      <c r="E516" s="2" t="s">
        <v>34</v>
      </c>
      <c r="F516" s="2" t="s">
        <v>22</v>
      </c>
      <c r="G516" s="16">
        <v>60.4475695</v>
      </c>
      <c r="H516" s="16">
        <v>61.380361129999997</v>
      </c>
      <c r="I516" s="16">
        <f t="shared" si="48"/>
        <v>66.119301092725834</v>
      </c>
      <c r="J516" s="7">
        <v>1.643129633</v>
      </c>
      <c r="K516" s="18">
        <v>0</v>
      </c>
      <c r="L516" s="15">
        <v>1.0388986330000001</v>
      </c>
      <c r="M516" s="15">
        <v>1</v>
      </c>
      <c r="N516" s="7">
        <v>207.96577569999999</v>
      </c>
      <c r="O516" s="8">
        <f t="shared" si="52"/>
        <v>207.97</v>
      </c>
      <c r="P516" s="5">
        <f t="shared" si="49"/>
        <v>208.81843538037</v>
      </c>
      <c r="Q516" s="5">
        <f t="shared" si="50"/>
        <v>212.05512112876576</v>
      </c>
      <c r="R516" s="10">
        <f>Q516*Index!$H$16</f>
        <v>290.16707682127901</v>
      </c>
      <c r="T516" s="7">
        <v>11.68068021</v>
      </c>
      <c r="U516" s="5">
        <f t="shared" si="51"/>
        <v>11.861730753255001</v>
      </c>
      <c r="V516" s="5">
        <f>U516*(Index!$G$16/Index!$G$7)</f>
        <v>13.420459593330001</v>
      </c>
      <c r="X516" s="7">
        <v>303.58999999999997</v>
      </c>
      <c r="Y516" s="20">
        <f t="shared" si="53"/>
        <v>303.58999999999997</v>
      </c>
    </row>
    <row r="517" spans="1:25">
      <c r="A517" s="2" t="s">
        <v>724</v>
      </c>
      <c r="B517" s="2" t="s">
        <v>0</v>
      </c>
      <c r="C517" s="2">
        <v>60</v>
      </c>
      <c r="D517" s="2" t="s">
        <v>45</v>
      </c>
      <c r="E517" s="2" t="s">
        <v>34</v>
      </c>
      <c r="F517" s="2" t="s">
        <v>22</v>
      </c>
      <c r="G517" s="16">
        <v>60.4475695</v>
      </c>
      <c r="H517" s="16">
        <v>80.877401219999996</v>
      </c>
      <c r="I517" s="16">
        <f t="shared" si="48"/>
        <v>89.276432134021391</v>
      </c>
      <c r="J517" s="7">
        <v>1.7261119840000001</v>
      </c>
      <c r="K517" s="18">
        <v>0</v>
      </c>
      <c r="L517" s="15">
        <v>1.059430622</v>
      </c>
      <c r="M517" s="15">
        <v>1</v>
      </c>
      <c r="N517" s="7">
        <v>258.44039350000003</v>
      </c>
      <c r="O517" s="8">
        <f t="shared" si="52"/>
        <v>258.44</v>
      </c>
      <c r="P517" s="5">
        <f t="shared" si="49"/>
        <v>259.49999911335004</v>
      </c>
      <c r="Q517" s="5">
        <f t="shared" si="50"/>
        <v>263.522249099607</v>
      </c>
      <c r="R517" s="10">
        <f>Q517*Index!$H$16</f>
        <v>360.5924737472854</v>
      </c>
      <c r="T517" s="7">
        <v>11.616644190000001</v>
      </c>
      <c r="U517" s="5">
        <f t="shared" si="51"/>
        <v>11.796702174945002</v>
      </c>
      <c r="V517" s="5">
        <f>U517*(Index!$G$16/Index!$G$7)</f>
        <v>13.346885725757467</v>
      </c>
      <c r="X517" s="7">
        <v>373.94</v>
      </c>
      <c r="Y517" s="20">
        <f t="shared" si="53"/>
        <v>373.94</v>
      </c>
    </row>
    <row r="518" spans="1:25">
      <c r="A518" s="2" t="s">
        <v>725</v>
      </c>
      <c r="B518" s="2" t="s">
        <v>0</v>
      </c>
      <c r="C518" s="2">
        <v>60</v>
      </c>
      <c r="D518" s="2" t="s">
        <v>1434</v>
      </c>
      <c r="E518" s="2" t="s">
        <v>34</v>
      </c>
      <c r="F518" s="2" t="s">
        <v>22</v>
      </c>
      <c r="G518" s="16">
        <v>60.4475695</v>
      </c>
      <c r="H518" s="16">
        <v>101.5120113</v>
      </c>
      <c r="I518" s="16">
        <f t="shared" si="48"/>
        <v>109.9196969005465</v>
      </c>
      <c r="J518" s="7">
        <v>1.7294778980000001</v>
      </c>
      <c r="K518" s="18">
        <v>0</v>
      </c>
      <c r="L518" s="15">
        <v>1.0519122460000001</v>
      </c>
      <c r="M518" s="15">
        <v>1</v>
      </c>
      <c r="N518" s="7">
        <v>294.64642190000001</v>
      </c>
      <c r="O518" s="8">
        <f t="shared" si="52"/>
        <v>294.64999999999998</v>
      </c>
      <c r="P518" s="5">
        <f t="shared" si="49"/>
        <v>295.85447222979002</v>
      </c>
      <c r="Q518" s="5">
        <f t="shared" si="50"/>
        <v>300.44021654935176</v>
      </c>
      <c r="R518" s="10">
        <f>Q518*Index!$H$16</f>
        <v>411.10942726415288</v>
      </c>
      <c r="T518" s="7">
        <v>13.864036909999999</v>
      </c>
      <c r="U518" s="5">
        <f t="shared" si="51"/>
        <v>14.078929482105</v>
      </c>
      <c r="V518" s="5">
        <f>U518*(Index!$G$16/Index!$G$7)</f>
        <v>15.929016444761542</v>
      </c>
      <c r="X518" s="7">
        <v>427.04</v>
      </c>
      <c r="Y518" s="20">
        <f t="shared" si="53"/>
        <v>427.04</v>
      </c>
    </row>
    <row r="519" spans="1:25">
      <c r="A519" s="2" t="s">
        <v>726</v>
      </c>
      <c r="B519" s="2" t="s">
        <v>0</v>
      </c>
      <c r="C519" s="2">
        <v>60</v>
      </c>
      <c r="D519" s="2" t="s">
        <v>1435</v>
      </c>
      <c r="E519" s="2" t="s">
        <v>34</v>
      </c>
      <c r="F519" s="2" t="s">
        <v>197</v>
      </c>
      <c r="G519" s="16">
        <v>60.4475695</v>
      </c>
      <c r="H519" s="16">
        <v>139.66047140000001</v>
      </c>
      <c r="I519" s="16">
        <f t="shared" si="48"/>
        <v>159.04429337430736</v>
      </c>
      <c r="J519" s="7">
        <v>1.73496104</v>
      </c>
      <c r="K519" s="18">
        <v>0</v>
      </c>
      <c r="L519" s="15">
        <v>1.096866782</v>
      </c>
      <c r="M519" s="15">
        <v>1</v>
      </c>
      <c r="N519" s="7">
        <v>380.80983090000001</v>
      </c>
      <c r="O519" s="8">
        <f t="shared" si="52"/>
        <v>380.81</v>
      </c>
      <c r="P519" s="5">
        <f t="shared" si="49"/>
        <v>382.37115120669</v>
      </c>
      <c r="Q519" s="5">
        <f t="shared" si="50"/>
        <v>388.2979040503937</v>
      </c>
      <c r="R519" s="10">
        <f>Q519*Index!$H$16</f>
        <v>531.33009546944686</v>
      </c>
      <c r="T519" s="7">
        <v>17.653926219999999</v>
      </c>
      <c r="U519" s="5">
        <f t="shared" si="51"/>
        <v>17.927562076409998</v>
      </c>
      <c r="V519" s="5">
        <f>U519*(Index!$G$16/Index!$G$7)</f>
        <v>20.28339097035677</v>
      </c>
      <c r="X519" s="7">
        <v>551.61</v>
      </c>
      <c r="Y519" s="20">
        <f t="shared" si="53"/>
        <v>551.61</v>
      </c>
    </row>
    <row r="520" spans="1:25">
      <c r="A520" s="2" t="s">
        <v>727</v>
      </c>
      <c r="B520" s="2" t="s">
        <v>0</v>
      </c>
      <c r="C520" s="2">
        <v>60</v>
      </c>
      <c r="D520" s="2" t="s">
        <v>1429</v>
      </c>
      <c r="E520" s="2" t="s">
        <v>34</v>
      </c>
      <c r="F520" s="2" t="s">
        <v>197</v>
      </c>
      <c r="G520" s="16">
        <v>60.4475695</v>
      </c>
      <c r="H520" s="16">
        <v>103.9457123</v>
      </c>
      <c r="I520" s="16">
        <f t="shared" si="48"/>
        <v>100.58446906509543</v>
      </c>
      <c r="J520" s="7">
        <v>1.7596624830000001</v>
      </c>
      <c r="K520" s="18">
        <v>0</v>
      </c>
      <c r="L520" s="15">
        <v>0.97955364599999994</v>
      </c>
      <c r="M520" s="15">
        <v>1</v>
      </c>
      <c r="N520" s="7">
        <v>283.36203699999999</v>
      </c>
      <c r="O520" s="8">
        <f t="shared" si="52"/>
        <v>283.36</v>
      </c>
      <c r="P520" s="5">
        <f t="shared" si="49"/>
        <v>284.52382135170001</v>
      </c>
      <c r="Q520" s="5">
        <f t="shared" si="50"/>
        <v>288.93394058265136</v>
      </c>
      <c r="R520" s="10">
        <f>Q520*Index!$H$16</f>
        <v>395.36473576797812</v>
      </c>
      <c r="T520" s="7">
        <v>14.16693283</v>
      </c>
      <c r="U520" s="5">
        <f t="shared" si="51"/>
        <v>14.386520288865002</v>
      </c>
      <c r="V520" s="5">
        <f>U520*(Index!$G$16/Index!$G$7)</f>
        <v>16.277027209739462</v>
      </c>
      <c r="X520" s="7">
        <v>404.56</v>
      </c>
      <c r="Y520" s="20">
        <f t="shared" si="53"/>
        <v>404.56</v>
      </c>
    </row>
    <row r="521" spans="1:25">
      <c r="A521" s="2" t="s">
        <v>728</v>
      </c>
      <c r="B521" s="2" t="s">
        <v>0</v>
      </c>
      <c r="C521" s="2">
        <v>60</v>
      </c>
      <c r="D521" s="2" t="s">
        <v>203</v>
      </c>
      <c r="E521" s="2" t="s">
        <v>34</v>
      </c>
      <c r="F521" s="2" t="s">
        <v>22</v>
      </c>
      <c r="G521" s="16">
        <v>60.4475695</v>
      </c>
      <c r="H521" s="16">
        <v>73.325513990000005</v>
      </c>
      <c r="I521" s="16">
        <f t="shared" si="48"/>
        <v>78.06136380807142</v>
      </c>
      <c r="J521" s="7">
        <v>1.892692501</v>
      </c>
      <c r="K521" s="18">
        <v>1</v>
      </c>
      <c r="L521" s="15">
        <v>1.035402113</v>
      </c>
      <c r="M521" s="15">
        <v>1</v>
      </c>
      <c r="N521" s="7">
        <v>262.15481929999999</v>
      </c>
      <c r="O521" s="8">
        <f t="shared" si="52"/>
        <v>262.14999999999998</v>
      </c>
      <c r="P521" s="5">
        <f t="shared" si="49"/>
        <v>263.22965405912998</v>
      </c>
      <c r="Q521" s="5">
        <f t="shared" si="50"/>
        <v>267.3097136970465</v>
      </c>
      <c r="R521" s="10">
        <f>Q521*Index!$H$16</f>
        <v>365.7750768598778</v>
      </c>
      <c r="T521" s="7">
        <v>12.44714782</v>
      </c>
      <c r="U521" s="5">
        <f t="shared" si="51"/>
        <v>12.640078611210001</v>
      </c>
      <c r="V521" s="5">
        <f>U521*(Index!$G$16/Index!$G$7)</f>
        <v>14.301088752306113</v>
      </c>
      <c r="X521" s="7">
        <v>380.08</v>
      </c>
      <c r="Y521" s="20">
        <f t="shared" si="53"/>
        <v>380.08</v>
      </c>
    </row>
    <row r="522" spans="1:25">
      <c r="A522" s="2" t="s">
        <v>729</v>
      </c>
      <c r="B522" s="2" t="s">
        <v>0</v>
      </c>
      <c r="C522" s="2">
        <v>60</v>
      </c>
      <c r="D522" s="2" t="s">
        <v>42</v>
      </c>
      <c r="E522" s="2" t="s">
        <v>35</v>
      </c>
      <c r="F522" s="2" t="s">
        <v>22</v>
      </c>
      <c r="G522" s="16">
        <v>60.4475695</v>
      </c>
      <c r="H522" s="16">
        <v>26.987805290000001</v>
      </c>
      <c r="I522" s="16">
        <f t="shared" si="48"/>
        <v>27.0317594900838</v>
      </c>
      <c r="J522" s="7">
        <v>2.483560797</v>
      </c>
      <c r="K522" s="18">
        <v>0</v>
      </c>
      <c r="L522" s="15">
        <v>1.0005027049999999</v>
      </c>
      <c r="M522" s="15">
        <v>1</v>
      </c>
      <c r="N522" s="7">
        <v>217.260232</v>
      </c>
      <c r="O522" s="8">
        <f t="shared" si="52"/>
        <v>217.26</v>
      </c>
      <c r="P522" s="5">
        <f t="shared" si="49"/>
        <v>218.15099895119999</v>
      </c>
      <c r="Q522" s="5">
        <f t="shared" si="50"/>
        <v>221.53233943494362</v>
      </c>
      <c r="R522" s="10">
        <f>Q522*Index!$H$16</f>
        <v>303.13529337583645</v>
      </c>
      <c r="T522" s="7">
        <v>10.616184860000001</v>
      </c>
      <c r="U522" s="5">
        <f t="shared" si="51"/>
        <v>10.780735725330002</v>
      </c>
      <c r="V522" s="5">
        <f>U522*(Index!$G$16/Index!$G$7)</f>
        <v>12.197412940641728</v>
      </c>
      <c r="X522" s="7">
        <v>315.33</v>
      </c>
      <c r="Y522" s="20">
        <f t="shared" si="53"/>
        <v>315.33</v>
      </c>
    </row>
    <row r="523" spans="1:25">
      <c r="A523" s="2" t="s">
        <v>730</v>
      </c>
      <c r="B523" s="2" t="s">
        <v>0</v>
      </c>
      <c r="C523" s="2">
        <v>60</v>
      </c>
      <c r="D523" s="2" t="s">
        <v>43</v>
      </c>
      <c r="E523" s="2" t="s">
        <v>35</v>
      </c>
      <c r="F523" s="2" t="s">
        <v>22</v>
      </c>
      <c r="G523" s="16">
        <v>60.4475695</v>
      </c>
      <c r="H523" s="16">
        <v>43.084954930000002</v>
      </c>
      <c r="I523" s="16">
        <f t="shared" si="48"/>
        <v>45.251305604024338</v>
      </c>
      <c r="J523" s="7">
        <v>2.8455207680000001</v>
      </c>
      <c r="K523" s="18">
        <v>0</v>
      </c>
      <c r="L523" s="15">
        <v>1.020924349</v>
      </c>
      <c r="M523" s="15">
        <v>1</v>
      </c>
      <c r="N523" s="7">
        <v>300.76834450000001</v>
      </c>
      <c r="O523" s="8">
        <f t="shared" si="52"/>
        <v>300.77</v>
      </c>
      <c r="P523" s="5">
        <f t="shared" si="49"/>
        <v>302.00149471244998</v>
      </c>
      <c r="Q523" s="5">
        <f t="shared" si="50"/>
        <v>306.68251788049298</v>
      </c>
      <c r="R523" s="10">
        <f>Q523*Index!$H$16</f>
        <v>419.6511230282224</v>
      </c>
      <c r="T523" s="7">
        <v>11.71544628</v>
      </c>
      <c r="U523" s="5">
        <f t="shared" si="51"/>
        <v>11.897035697340002</v>
      </c>
      <c r="V523" s="5">
        <f>U523*(Index!$G$16/Index!$G$7)</f>
        <v>13.460403897023415</v>
      </c>
      <c r="X523" s="7">
        <v>433.11</v>
      </c>
      <c r="Y523" s="20">
        <f t="shared" si="53"/>
        <v>433.11</v>
      </c>
    </row>
    <row r="524" spans="1:25">
      <c r="A524" s="2" t="s">
        <v>731</v>
      </c>
      <c r="B524" s="2" t="s">
        <v>0</v>
      </c>
      <c r="C524" s="2">
        <v>60</v>
      </c>
      <c r="D524" s="2" t="s">
        <v>44</v>
      </c>
      <c r="E524" s="2" t="s">
        <v>35</v>
      </c>
      <c r="F524" s="2" t="s">
        <v>22</v>
      </c>
      <c r="G524" s="16">
        <v>60.4475695</v>
      </c>
      <c r="H524" s="16">
        <v>58.650453200000001</v>
      </c>
      <c r="I524" s="16">
        <f t="shared" si="48"/>
        <v>63.28320347603298</v>
      </c>
      <c r="J524" s="7">
        <v>2.8938253390000002</v>
      </c>
      <c r="K524" s="18">
        <v>0</v>
      </c>
      <c r="L524" s="15">
        <v>1.0388986330000001</v>
      </c>
      <c r="M524" s="15">
        <v>1</v>
      </c>
      <c r="N524" s="7">
        <v>358.05524630000002</v>
      </c>
      <c r="O524" s="8">
        <f t="shared" si="52"/>
        <v>358.06</v>
      </c>
      <c r="P524" s="5">
        <f t="shared" si="49"/>
        <v>359.52327280983002</v>
      </c>
      <c r="Q524" s="5">
        <f t="shared" si="50"/>
        <v>365.0958835383824</v>
      </c>
      <c r="R524" s="10">
        <f>Q524*Index!$H$16</f>
        <v>499.58145185036847</v>
      </c>
      <c r="T524" s="7">
        <v>14.447067560000001</v>
      </c>
      <c r="U524" s="5">
        <f t="shared" si="51"/>
        <v>14.670997107180002</v>
      </c>
      <c r="V524" s="5">
        <f>U524*(Index!$G$16/Index!$G$7)</f>
        <v>16.598886618358048</v>
      </c>
      <c r="X524" s="7">
        <v>516.17999999999995</v>
      </c>
      <c r="Y524" s="20">
        <f t="shared" si="53"/>
        <v>516.17999999999995</v>
      </c>
    </row>
    <row r="525" spans="1:25">
      <c r="A525" s="2" t="s">
        <v>732</v>
      </c>
      <c r="B525" s="2" t="s">
        <v>0</v>
      </c>
      <c r="C525" s="2">
        <v>60</v>
      </c>
      <c r="D525" s="2" t="s">
        <v>45</v>
      </c>
      <c r="E525" s="2" t="s">
        <v>35</v>
      </c>
      <c r="F525" s="2" t="s">
        <v>22</v>
      </c>
      <c r="G525" s="16">
        <v>60.4475695</v>
      </c>
      <c r="H525" s="16">
        <v>77.352996270000006</v>
      </c>
      <c r="I525" s="16">
        <f t="shared" si="48"/>
        <v>85.542569605663019</v>
      </c>
      <c r="J525" s="7">
        <v>2.8295098699999999</v>
      </c>
      <c r="K525" s="18">
        <v>0</v>
      </c>
      <c r="L525" s="15">
        <v>1.059430622</v>
      </c>
      <c r="M525" s="15">
        <v>1</v>
      </c>
      <c r="N525" s="7">
        <v>413.08053949999999</v>
      </c>
      <c r="O525" s="8">
        <f t="shared" si="52"/>
        <v>413.08</v>
      </c>
      <c r="P525" s="5">
        <f t="shared" si="49"/>
        <v>414.77416971194998</v>
      </c>
      <c r="Q525" s="5">
        <f t="shared" si="50"/>
        <v>421.20316934248524</v>
      </c>
      <c r="R525" s="10">
        <f>Q525*Index!$H$16</f>
        <v>576.35624051612581</v>
      </c>
      <c r="T525" s="7">
        <v>12.47446208</v>
      </c>
      <c r="U525" s="5">
        <f t="shared" si="51"/>
        <v>12.667816242240001</v>
      </c>
      <c r="V525" s="5">
        <f>U525*(Index!$G$16/Index!$G$7)</f>
        <v>14.332471335859585</v>
      </c>
      <c r="X525" s="7">
        <v>590.69000000000005</v>
      </c>
      <c r="Y525" s="20">
        <f t="shared" si="53"/>
        <v>590.69000000000005</v>
      </c>
    </row>
    <row r="526" spans="1:25">
      <c r="A526" s="2" t="s">
        <v>733</v>
      </c>
      <c r="B526" s="2" t="s">
        <v>0</v>
      </c>
      <c r="C526" s="2">
        <v>60</v>
      </c>
      <c r="D526" s="2" t="s">
        <v>1434</v>
      </c>
      <c r="E526" s="2" t="s">
        <v>35</v>
      </c>
      <c r="F526" s="2" t="s">
        <v>22</v>
      </c>
      <c r="G526" s="16">
        <v>60.4475695</v>
      </c>
      <c r="H526" s="16">
        <v>97.232963179999999</v>
      </c>
      <c r="I526" s="16">
        <f t="shared" si="48"/>
        <v>105.41851378189521</v>
      </c>
      <c r="J526" s="7">
        <v>2.8900842249999998</v>
      </c>
      <c r="K526" s="18">
        <v>0</v>
      </c>
      <c r="L526" s="15">
        <v>1.0519122460000001</v>
      </c>
      <c r="M526" s="15">
        <v>1</v>
      </c>
      <c r="N526" s="7">
        <v>479.36695079999998</v>
      </c>
      <c r="O526" s="8">
        <f t="shared" si="52"/>
        <v>479.37</v>
      </c>
      <c r="P526" s="5">
        <f t="shared" si="49"/>
        <v>481.33235529827999</v>
      </c>
      <c r="Q526" s="5">
        <f t="shared" si="50"/>
        <v>488.79300680540337</v>
      </c>
      <c r="R526" s="10">
        <f>Q526*Index!$H$16</f>
        <v>668.84325735893606</v>
      </c>
      <c r="T526" s="7">
        <v>13.298383250000001</v>
      </c>
      <c r="U526" s="5">
        <f t="shared" si="51"/>
        <v>13.504508190375001</v>
      </c>
      <c r="V526" s="5">
        <f>U526*(Index!$G$16/Index!$G$7)</f>
        <v>15.279111477638979</v>
      </c>
      <c r="X526" s="7">
        <v>684.12</v>
      </c>
      <c r="Y526" s="20">
        <f t="shared" si="53"/>
        <v>684.12</v>
      </c>
    </row>
    <row r="527" spans="1:25">
      <c r="A527" s="2" t="s">
        <v>734</v>
      </c>
      <c r="B527" s="2" t="s">
        <v>0</v>
      </c>
      <c r="C527" s="2">
        <v>60</v>
      </c>
      <c r="D527" s="2" t="s">
        <v>1435</v>
      </c>
      <c r="E527" s="2" t="s">
        <v>35</v>
      </c>
      <c r="F527" s="2" t="s">
        <v>197</v>
      </c>
      <c r="G527" s="16">
        <v>60.4475695</v>
      </c>
      <c r="H527" s="16">
        <v>133.15223950000001</v>
      </c>
      <c r="I527" s="16">
        <f t="shared" si="48"/>
        <v>151.90562999364465</v>
      </c>
      <c r="J527" s="7">
        <v>3.2655199760000002</v>
      </c>
      <c r="K527" s="18">
        <v>0</v>
      </c>
      <c r="L527" s="15">
        <v>1.096866782</v>
      </c>
      <c r="M527" s="15">
        <v>1</v>
      </c>
      <c r="N527" s="7">
        <v>693.44361500000002</v>
      </c>
      <c r="O527" s="8">
        <f t="shared" si="52"/>
        <v>693.44</v>
      </c>
      <c r="P527" s="5">
        <f t="shared" si="49"/>
        <v>696.28673382149998</v>
      </c>
      <c r="Q527" s="5">
        <f t="shared" si="50"/>
        <v>707.07917819573322</v>
      </c>
      <c r="R527" s="10">
        <f>Q527*Index!$H$16</f>
        <v>967.53663446619885</v>
      </c>
      <c r="T527" s="7">
        <v>17.98088572</v>
      </c>
      <c r="U527" s="5">
        <f t="shared" si="51"/>
        <v>18.259589448660002</v>
      </c>
      <c r="V527" s="5">
        <f>U527*(Index!$G$16/Index!$G$7)</f>
        <v>20.659049466224914</v>
      </c>
      <c r="X527" s="7">
        <v>988.2</v>
      </c>
      <c r="Y527" s="20">
        <f t="shared" si="53"/>
        <v>988.2</v>
      </c>
    </row>
    <row r="528" spans="1:25">
      <c r="A528" s="2" t="s">
        <v>735</v>
      </c>
      <c r="B528" s="2" t="s">
        <v>0</v>
      </c>
      <c r="C528" s="2">
        <v>60</v>
      </c>
      <c r="D528" s="2" t="s">
        <v>1429</v>
      </c>
      <c r="E528" s="2" t="s">
        <v>35</v>
      </c>
      <c r="F528" s="2" t="s">
        <v>197</v>
      </c>
      <c r="G528" s="16">
        <v>60.4475695</v>
      </c>
      <c r="H528" s="16">
        <v>99.095976969999995</v>
      </c>
      <c r="I528" s="16">
        <f t="shared" si="48"/>
        <v>95.833893140458926</v>
      </c>
      <c r="J528" s="7">
        <v>3.3971029829999999</v>
      </c>
      <c r="K528" s="18">
        <v>0</v>
      </c>
      <c r="L528" s="15">
        <v>0.97955364599999994</v>
      </c>
      <c r="M528" s="15">
        <v>1</v>
      </c>
      <c r="N528" s="7">
        <v>530.90422309999997</v>
      </c>
      <c r="O528" s="8">
        <f t="shared" si="52"/>
        <v>530.9</v>
      </c>
      <c r="P528" s="5">
        <f t="shared" si="49"/>
        <v>533.08093041471</v>
      </c>
      <c r="Q528" s="5">
        <f t="shared" si="50"/>
        <v>541.34368483613798</v>
      </c>
      <c r="R528" s="10">
        <f>Q528*Index!$H$16</f>
        <v>740.75133742786863</v>
      </c>
      <c r="T528" s="7">
        <v>15.329639569999999</v>
      </c>
      <c r="U528" s="5">
        <f t="shared" si="51"/>
        <v>15.567248983335</v>
      </c>
      <c r="V528" s="5">
        <f>U528*(Index!$G$16/Index!$G$7)</f>
        <v>17.612913351858442</v>
      </c>
      <c r="X528" s="7">
        <v>745.32</v>
      </c>
      <c r="Y528" s="20">
        <f t="shared" si="53"/>
        <v>745.32</v>
      </c>
    </row>
    <row r="529" spans="1:25">
      <c r="A529" s="2" t="s">
        <v>736</v>
      </c>
      <c r="B529" s="2" t="s">
        <v>0</v>
      </c>
      <c r="C529" s="2">
        <v>60</v>
      </c>
      <c r="D529" s="2" t="s">
        <v>203</v>
      </c>
      <c r="E529" s="2" t="s">
        <v>35</v>
      </c>
      <c r="F529" s="2" t="s">
        <v>22</v>
      </c>
      <c r="G529" s="16">
        <v>60.4475695</v>
      </c>
      <c r="H529" s="16">
        <v>69.777304889999996</v>
      </c>
      <c r="I529" s="16">
        <f t="shared" si="48"/>
        <v>74.387540608565573</v>
      </c>
      <c r="J529" s="7">
        <v>3.1795770999999999</v>
      </c>
      <c r="K529" s="18">
        <v>1</v>
      </c>
      <c r="L529" s="15">
        <v>1.035402113</v>
      </c>
      <c r="M529" s="15">
        <v>1</v>
      </c>
      <c r="N529" s="7">
        <v>428.71862820000001</v>
      </c>
      <c r="O529" s="8">
        <f t="shared" si="52"/>
        <v>428.72</v>
      </c>
      <c r="P529" s="5">
        <f t="shared" si="49"/>
        <v>430.47637457562001</v>
      </c>
      <c r="Q529" s="5">
        <f t="shared" si="50"/>
        <v>437.14875838154217</v>
      </c>
      <c r="R529" s="10">
        <f>Q529*Index!$H$16</f>
        <v>598.17549644839357</v>
      </c>
      <c r="T529" s="7">
        <v>11.852761170000001</v>
      </c>
      <c r="U529" s="5">
        <f t="shared" si="51"/>
        <v>12.036478968135002</v>
      </c>
      <c r="V529" s="5">
        <f>U529*(Index!$G$16/Index!$G$7)</f>
        <v>13.61817115883321</v>
      </c>
      <c r="X529" s="7">
        <v>611.79</v>
      </c>
      <c r="Y529" s="20">
        <f t="shared" si="53"/>
        <v>611.79</v>
      </c>
    </row>
    <row r="530" spans="1:25">
      <c r="A530" s="2" t="s">
        <v>737</v>
      </c>
      <c r="B530" s="2" t="s">
        <v>0</v>
      </c>
      <c r="C530" s="2">
        <v>60</v>
      </c>
      <c r="D530" s="2" t="s">
        <v>42</v>
      </c>
      <c r="E530" s="2" t="s">
        <v>36</v>
      </c>
      <c r="F530" s="2" t="s">
        <v>22</v>
      </c>
      <c r="G530" s="16">
        <v>60.4475695</v>
      </c>
      <c r="H530" s="16">
        <v>29.07622027</v>
      </c>
      <c r="I530" s="16">
        <f t="shared" si="48"/>
        <v>29.121224326736325</v>
      </c>
      <c r="J530" s="7">
        <v>1.9388135200000001</v>
      </c>
      <c r="K530" s="18">
        <v>0</v>
      </c>
      <c r="L530" s="15">
        <v>1.0005027049999999</v>
      </c>
      <c r="M530" s="15">
        <v>1</v>
      </c>
      <c r="N530" s="7">
        <v>173.6571884</v>
      </c>
      <c r="O530" s="8">
        <f t="shared" si="52"/>
        <v>173.66</v>
      </c>
      <c r="P530" s="5">
        <f t="shared" si="49"/>
        <v>174.36918287244001</v>
      </c>
      <c r="Q530" s="5">
        <f t="shared" si="50"/>
        <v>177.07190520696284</v>
      </c>
      <c r="R530" s="10">
        <f>Q530*Index!$H$16</f>
        <v>242.29755380384987</v>
      </c>
      <c r="T530" s="7">
        <v>9.1916047180000007</v>
      </c>
      <c r="U530" s="5">
        <f t="shared" si="51"/>
        <v>9.3340745911290011</v>
      </c>
      <c r="V530" s="5">
        <f>U530*(Index!$G$16/Index!$G$7)</f>
        <v>10.560648652137049</v>
      </c>
      <c r="X530" s="7">
        <v>252.86</v>
      </c>
      <c r="Y530" s="20">
        <f t="shared" si="53"/>
        <v>252.86</v>
      </c>
    </row>
    <row r="531" spans="1:25">
      <c r="A531" s="2" t="s">
        <v>738</v>
      </c>
      <c r="B531" s="2" t="s">
        <v>0</v>
      </c>
      <c r="C531" s="2">
        <v>60</v>
      </c>
      <c r="D531" s="2" t="s">
        <v>43</v>
      </c>
      <c r="E531" s="2" t="s">
        <v>36</v>
      </c>
      <c r="F531" s="2" t="s">
        <v>22</v>
      </c>
      <c r="G531" s="16">
        <v>60.4475695</v>
      </c>
      <c r="H531" s="16">
        <v>46.380049390000003</v>
      </c>
      <c r="I531" s="16">
        <f t="shared" si="48"/>
        <v>48.615347770493344</v>
      </c>
      <c r="J531" s="7">
        <v>2.2154964810000002</v>
      </c>
      <c r="K531" s="18">
        <v>0</v>
      </c>
      <c r="L531" s="15">
        <v>1.020924349</v>
      </c>
      <c r="M531" s="15">
        <v>1</v>
      </c>
      <c r="N531" s="7">
        <v>241.62850950000001</v>
      </c>
      <c r="O531" s="8">
        <f t="shared" si="52"/>
        <v>241.63</v>
      </c>
      <c r="P531" s="5">
        <f t="shared" si="49"/>
        <v>242.61918638895</v>
      </c>
      <c r="Q531" s="5">
        <f t="shared" si="50"/>
        <v>246.37978377797873</v>
      </c>
      <c r="R531" s="10">
        <f>Q531*Index!$H$16</f>
        <v>337.13546395940784</v>
      </c>
      <c r="T531" s="7">
        <v>10.02842879</v>
      </c>
      <c r="U531" s="5">
        <f t="shared" si="51"/>
        <v>10.183869436245001</v>
      </c>
      <c r="V531" s="5">
        <f>U531*(Index!$G$16/Index!$G$7)</f>
        <v>11.522113519173407</v>
      </c>
      <c r="X531" s="7">
        <v>348.66</v>
      </c>
      <c r="Y531" s="20">
        <f t="shared" si="53"/>
        <v>348.66</v>
      </c>
    </row>
    <row r="532" spans="1:25">
      <c r="A532" s="2" t="s">
        <v>739</v>
      </c>
      <c r="B532" s="2" t="s">
        <v>0</v>
      </c>
      <c r="C532" s="2">
        <v>60</v>
      </c>
      <c r="D532" s="2" t="s">
        <v>44</v>
      </c>
      <c r="E532" s="2" t="s">
        <v>36</v>
      </c>
      <c r="F532" s="2" t="s">
        <v>22</v>
      </c>
      <c r="G532" s="16">
        <v>60.4475695</v>
      </c>
      <c r="H532" s="16">
        <v>62.95528564</v>
      </c>
      <c r="I532" s="16">
        <f t="shared" si="48"/>
        <v>67.755488013243038</v>
      </c>
      <c r="J532" s="7">
        <v>2.2527385089999998</v>
      </c>
      <c r="K532" s="18">
        <v>0</v>
      </c>
      <c r="L532" s="15">
        <v>1.0388986330000001</v>
      </c>
      <c r="M532" s="15">
        <v>1</v>
      </c>
      <c r="N532" s="7">
        <v>288.80796470000001</v>
      </c>
      <c r="O532" s="8">
        <f t="shared" si="52"/>
        <v>288.81</v>
      </c>
      <c r="P532" s="5">
        <f t="shared" si="49"/>
        <v>289.99207735527</v>
      </c>
      <c r="Q532" s="5">
        <f t="shared" si="50"/>
        <v>294.48695455427668</v>
      </c>
      <c r="R532" s="10">
        <f>Q532*Index!$H$16</f>
        <v>402.96324045448279</v>
      </c>
      <c r="T532" s="7">
        <v>10.9322383</v>
      </c>
      <c r="U532" s="5">
        <f t="shared" si="51"/>
        <v>11.101687993650001</v>
      </c>
      <c r="V532" s="5">
        <f>U532*(Index!$G$16/Index!$G$7)</f>
        <v>12.56054097296485</v>
      </c>
      <c r="X532" s="7">
        <v>415.52</v>
      </c>
      <c r="Y532" s="20">
        <f t="shared" si="53"/>
        <v>415.52</v>
      </c>
    </row>
    <row r="533" spans="1:25">
      <c r="A533" s="2" t="s">
        <v>740</v>
      </c>
      <c r="B533" s="2" t="s">
        <v>0</v>
      </c>
      <c r="C533" s="2">
        <v>60</v>
      </c>
      <c r="D533" s="2" t="s">
        <v>45</v>
      </c>
      <c r="E533" s="2" t="s">
        <v>36</v>
      </c>
      <c r="F533" s="2" t="s">
        <v>22</v>
      </c>
      <c r="G533" s="16">
        <v>60.4475695</v>
      </c>
      <c r="H533" s="16">
        <v>82.894912770000005</v>
      </c>
      <c r="I533" s="16">
        <f t="shared" si="48"/>
        <v>91.413845650330089</v>
      </c>
      <c r="J533" s="7">
        <v>2.2702296660000001</v>
      </c>
      <c r="K533" s="18">
        <v>0</v>
      </c>
      <c r="L533" s="15">
        <v>1.059430622</v>
      </c>
      <c r="M533" s="15">
        <v>1</v>
      </c>
      <c r="N533" s="7">
        <v>344.76028980000001</v>
      </c>
      <c r="O533" s="8">
        <f t="shared" si="52"/>
        <v>344.76</v>
      </c>
      <c r="P533" s="5">
        <f t="shared" si="49"/>
        <v>346.17380698817999</v>
      </c>
      <c r="Q533" s="5">
        <f t="shared" si="50"/>
        <v>351.53950099649683</v>
      </c>
      <c r="R533" s="10">
        <f>Q533*Index!$H$16</f>
        <v>481.03148298608738</v>
      </c>
      <c r="T533" s="7">
        <v>10.6467861</v>
      </c>
      <c r="U533" s="5">
        <f t="shared" si="51"/>
        <v>10.81181128455</v>
      </c>
      <c r="V533" s="5">
        <f>U533*(Index!$G$16/Index!$G$7)</f>
        <v>12.232572083563403</v>
      </c>
      <c r="X533" s="7">
        <v>493.26</v>
      </c>
      <c r="Y533" s="20">
        <f t="shared" si="53"/>
        <v>493.26</v>
      </c>
    </row>
    <row r="534" spans="1:25">
      <c r="A534" s="2" t="s">
        <v>741</v>
      </c>
      <c r="B534" s="2" t="s">
        <v>0</v>
      </c>
      <c r="C534" s="2">
        <v>60</v>
      </c>
      <c r="D534" s="2" t="s">
        <v>1434</v>
      </c>
      <c r="E534" s="2" t="s">
        <v>36</v>
      </c>
      <c r="F534" s="2" t="s">
        <v>22</v>
      </c>
      <c r="G534" s="16">
        <v>60.4475695</v>
      </c>
      <c r="H534" s="16">
        <v>103.92996479999999</v>
      </c>
      <c r="I534" s="16">
        <f t="shared" si="48"/>
        <v>112.46317179745505</v>
      </c>
      <c r="J534" s="7">
        <v>2.376519697</v>
      </c>
      <c r="K534" s="18">
        <v>0</v>
      </c>
      <c r="L534" s="15">
        <v>1.0519122460000001</v>
      </c>
      <c r="M534" s="15">
        <v>1</v>
      </c>
      <c r="N534" s="7">
        <v>410.92578270000001</v>
      </c>
      <c r="O534" s="8">
        <f t="shared" si="52"/>
        <v>410.93</v>
      </c>
      <c r="P534" s="5">
        <f t="shared" si="49"/>
        <v>412.61057840907</v>
      </c>
      <c r="Q534" s="5">
        <f t="shared" si="50"/>
        <v>419.00604237441064</v>
      </c>
      <c r="R534" s="10">
        <f>Q534*Index!$H$16</f>
        <v>573.34978678684161</v>
      </c>
      <c r="T534" s="7">
        <v>12.896586190000001</v>
      </c>
      <c r="U534" s="5">
        <f t="shared" si="51"/>
        <v>13.096483275945001</v>
      </c>
      <c r="V534" s="5">
        <f>U534*(Index!$G$16/Index!$G$7)</f>
        <v>14.817468738388884</v>
      </c>
      <c r="X534" s="7">
        <v>588.16999999999996</v>
      </c>
      <c r="Y534" s="20">
        <f t="shared" si="53"/>
        <v>588.16999999999996</v>
      </c>
    </row>
    <row r="535" spans="1:25">
      <c r="A535" s="2" t="s">
        <v>742</v>
      </c>
      <c r="B535" s="2" t="s">
        <v>0</v>
      </c>
      <c r="C535" s="2">
        <v>60</v>
      </c>
      <c r="D535" s="2" t="s">
        <v>1435</v>
      </c>
      <c r="E535" s="2" t="s">
        <v>36</v>
      </c>
      <c r="F535" s="2" t="s">
        <v>197</v>
      </c>
      <c r="G535" s="16">
        <v>60.4475695</v>
      </c>
      <c r="H535" s="16">
        <v>143.48090540000001</v>
      </c>
      <c r="I535" s="16">
        <f t="shared" si="48"/>
        <v>163.23480052173079</v>
      </c>
      <c r="J535" s="7">
        <v>2.2687516570000001</v>
      </c>
      <c r="K535" s="18">
        <v>0</v>
      </c>
      <c r="L535" s="15">
        <v>1.096866782</v>
      </c>
      <c r="M535" s="15">
        <v>1</v>
      </c>
      <c r="N535" s="7">
        <v>507.47974770000002</v>
      </c>
      <c r="O535" s="8">
        <f t="shared" si="52"/>
        <v>507.48</v>
      </c>
      <c r="P535" s="5">
        <f t="shared" si="49"/>
        <v>509.56041466557002</v>
      </c>
      <c r="Q535" s="5">
        <f t="shared" si="50"/>
        <v>517.4586010928864</v>
      </c>
      <c r="R535" s="10">
        <f>Q535*Index!$H$16</f>
        <v>708.06801955976448</v>
      </c>
      <c r="T535" s="7">
        <v>16.57129067</v>
      </c>
      <c r="U535" s="5">
        <f t="shared" si="51"/>
        <v>16.828145675385002</v>
      </c>
      <c r="V535" s="5">
        <f>U535*(Index!$G$16/Index!$G$7)</f>
        <v>19.039502224850434</v>
      </c>
      <c r="X535" s="7">
        <v>727.11</v>
      </c>
      <c r="Y535" s="20">
        <f t="shared" si="53"/>
        <v>727.11</v>
      </c>
    </row>
    <row r="536" spans="1:25">
      <c r="A536" s="2" t="s">
        <v>743</v>
      </c>
      <c r="B536" s="2" t="s">
        <v>0</v>
      </c>
      <c r="C536" s="2">
        <v>60</v>
      </c>
      <c r="D536" s="2" t="s">
        <v>1429</v>
      </c>
      <c r="E536" s="2" t="s">
        <v>36</v>
      </c>
      <c r="F536" s="2" t="s">
        <v>197</v>
      </c>
      <c r="G536" s="16">
        <v>60.4475695</v>
      </c>
      <c r="H536" s="16">
        <v>106.7938327</v>
      </c>
      <c r="I536" s="16">
        <f t="shared" si="48"/>
        <v>103.3743557871624</v>
      </c>
      <c r="J536" s="7">
        <v>2.4663802760000002</v>
      </c>
      <c r="K536" s="18">
        <v>0</v>
      </c>
      <c r="L536" s="15">
        <v>0.97955364599999994</v>
      </c>
      <c r="M536" s="15">
        <v>1</v>
      </c>
      <c r="N536" s="7">
        <v>404.04716539999998</v>
      </c>
      <c r="O536" s="8">
        <f t="shared" si="52"/>
        <v>404.05</v>
      </c>
      <c r="P536" s="5">
        <f t="shared" si="49"/>
        <v>405.70375877813996</v>
      </c>
      <c r="Q536" s="5">
        <f t="shared" si="50"/>
        <v>411.99216703920115</v>
      </c>
      <c r="R536" s="10">
        <f>Q536*Index!$H$16</f>
        <v>563.7523024517626</v>
      </c>
      <c r="T536" s="7">
        <v>13.667130370000001</v>
      </c>
      <c r="U536" s="5">
        <f t="shared" si="51"/>
        <v>13.878970890735001</v>
      </c>
      <c r="V536" s="5">
        <f>U536*(Index!$G$16/Index!$G$7)</f>
        <v>15.702781652247486</v>
      </c>
      <c r="X536" s="7">
        <v>569.49</v>
      </c>
      <c r="Y536" s="20">
        <f t="shared" si="53"/>
        <v>569.49</v>
      </c>
    </row>
    <row r="537" spans="1:25">
      <c r="A537" s="2" t="s">
        <v>744</v>
      </c>
      <c r="B537" s="2" t="s">
        <v>0</v>
      </c>
      <c r="C537" s="2">
        <v>60</v>
      </c>
      <c r="D537" s="2" t="s">
        <v>203</v>
      </c>
      <c r="E537" s="2" t="s">
        <v>36</v>
      </c>
      <c r="F537" s="2" t="s">
        <v>22</v>
      </c>
      <c r="G537" s="16">
        <v>60.4475695</v>
      </c>
      <c r="H537" s="16">
        <v>75.436857970000005</v>
      </c>
      <c r="I537" s="16">
        <f t="shared" si="48"/>
        <v>80.24745382623324</v>
      </c>
      <c r="J537" s="7">
        <v>2.5706021670000001</v>
      </c>
      <c r="K537" s="18">
        <v>1</v>
      </c>
      <c r="L537" s="15">
        <v>1.035402113</v>
      </c>
      <c r="M537" s="15">
        <v>1</v>
      </c>
      <c r="N537" s="7">
        <v>361.67093180000001</v>
      </c>
      <c r="O537" s="8">
        <f t="shared" si="52"/>
        <v>361.67</v>
      </c>
      <c r="P537" s="5">
        <f t="shared" si="49"/>
        <v>363.15378262038001</v>
      </c>
      <c r="Q537" s="5">
        <f t="shared" si="50"/>
        <v>368.78266625099593</v>
      </c>
      <c r="R537" s="10">
        <f>Q537*Index!$H$16</f>
        <v>504.62628621654579</v>
      </c>
      <c r="T537" s="7">
        <v>12.940444210000001</v>
      </c>
      <c r="U537" s="5">
        <f t="shared" si="51"/>
        <v>13.141021095255002</v>
      </c>
      <c r="V537" s="5">
        <f>U537*(Index!$G$16/Index!$G$7)</f>
        <v>14.867859192940458</v>
      </c>
      <c r="X537" s="7">
        <v>519.49</v>
      </c>
      <c r="Y537" s="20">
        <f t="shared" si="53"/>
        <v>519.49</v>
      </c>
    </row>
    <row r="538" spans="1:25">
      <c r="A538" s="2" t="s">
        <v>745</v>
      </c>
      <c r="B538" s="2" t="s">
        <v>0</v>
      </c>
      <c r="C538" s="2">
        <v>60</v>
      </c>
      <c r="D538" s="2" t="s">
        <v>42</v>
      </c>
      <c r="E538" s="2" t="s">
        <v>37</v>
      </c>
      <c r="F538" s="2" t="s">
        <v>22</v>
      </c>
      <c r="G538" s="16">
        <v>60.4475695</v>
      </c>
      <c r="H538" s="16">
        <v>24.827184920000001</v>
      </c>
      <c r="I538" s="16">
        <f t="shared" si="48"/>
        <v>24.870052965420697</v>
      </c>
      <c r="J538" s="7">
        <v>1.354902432</v>
      </c>
      <c r="K538" s="18">
        <v>1</v>
      </c>
      <c r="L538" s="15">
        <v>1.0005027049999999</v>
      </c>
      <c r="M538" s="15">
        <v>1</v>
      </c>
      <c r="N538" s="7">
        <v>115.59705409999999</v>
      </c>
      <c r="O538" s="8">
        <f t="shared" si="52"/>
        <v>115.6</v>
      </c>
      <c r="P538" s="5">
        <f t="shared" si="49"/>
        <v>116.07100202180999</v>
      </c>
      <c r="Q538" s="5">
        <f t="shared" si="50"/>
        <v>117.87010255314806</v>
      </c>
      <c r="R538" s="10">
        <f>Q538*Index!$H$16</f>
        <v>161.28836182033507</v>
      </c>
      <c r="T538" s="7">
        <v>8.5814111470000007</v>
      </c>
      <c r="U538" s="5">
        <f t="shared" si="51"/>
        <v>8.7144230197785006</v>
      </c>
      <c r="V538" s="5">
        <f>U538*(Index!$G$16/Index!$G$7)</f>
        <v>9.8595697751805123</v>
      </c>
      <c r="X538" s="7">
        <v>171.15</v>
      </c>
      <c r="Y538" s="20">
        <f t="shared" si="53"/>
        <v>171.15</v>
      </c>
    </row>
    <row r="539" spans="1:25">
      <c r="A539" s="2" t="s">
        <v>746</v>
      </c>
      <c r="B539" s="2" t="s">
        <v>0</v>
      </c>
      <c r="C539" s="2">
        <v>60</v>
      </c>
      <c r="D539" s="2" t="s">
        <v>43</v>
      </c>
      <c r="E539" s="2" t="s">
        <v>37</v>
      </c>
      <c r="F539" s="2" t="s">
        <v>22</v>
      </c>
      <c r="G539" s="16">
        <v>60.4475695</v>
      </c>
      <c r="H539" s="16">
        <v>39.635403680000003</v>
      </c>
      <c r="I539" s="16">
        <f t="shared" si="48"/>
        <v>41.72957473977597</v>
      </c>
      <c r="J539" s="7">
        <v>1.680150271</v>
      </c>
      <c r="K539" s="18">
        <v>0</v>
      </c>
      <c r="L539" s="15">
        <v>1.020924349</v>
      </c>
      <c r="M539" s="15">
        <v>1</v>
      </c>
      <c r="N539" s="7">
        <v>171.67295669999999</v>
      </c>
      <c r="O539" s="8">
        <f t="shared" si="52"/>
        <v>171.67</v>
      </c>
      <c r="P539" s="5">
        <f t="shared" si="49"/>
        <v>172.37681582246998</v>
      </c>
      <c r="Q539" s="5">
        <f t="shared" si="50"/>
        <v>175.04865646771827</v>
      </c>
      <c r="R539" s="10">
        <f>Q539*Index!$H$16</f>
        <v>239.52902753943374</v>
      </c>
      <c r="T539" s="7">
        <v>9.8606245809999997</v>
      </c>
      <c r="U539" s="5">
        <f t="shared" si="51"/>
        <v>10.013464262005501</v>
      </c>
      <c r="V539" s="5">
        <f>U539*(Index!$G$16/Index!$G$7)</f>
        <v>11.329315705519779</v>
      </c>
      <c r="X539" s="7">
        <v>250.86</v>
      </c>
      <c r="Y539" s="20">
        <f t="shared" si="53"/>
        <v>250.86</v>
      </c>
    </row>
    <row r="540" spans="1:25">
      <c r="A540" s="2" t="s">
        <v>747</v>
      </c>
      <c r="B540" s="2" t="s">
        <v>0</v>
      </c>
      <c r="C540" s="2">
        <v>60</v>
      </c>
      <c r="D540" s="2" t="s">
        <v>44</v>
      </c>
      <c r="E540" s="2" t="s">
        <v>37</v>
      </c>
      <c r="F540" s="2" t="s">
        <v>22</v>
      </c>
      <c r="G540" s="16">
        <v>60.4475695</v>
      </c>
      <c r="H540" s="16">
        <v>53.95370372</v>
      </c>
      <c r="I540" s="16">
        <f t="shared" si="48"/>
        <v>58.403756861717525</v>
      </c>
      <c r="J540" s="7">
        <v>1.7236048470000001</v>
      </c>
      <c r="K540" s="18">
        <v>0</v>
      </c>
      <c r="L540" s="15">
        <v>1.0388986330000001</v>
      </c>
      <c r="M540" s="15">
        <v>1</v>
      </c>
      <c r="N540" s="7">
        <v>204.85272230000001</v>
      </c>
      <c r="O540" s="8">
        <f t="shared" si="52"/>
        <v>204.85</v>
      </c>
      <c r="P540" s="5">
        <f t="shared" si="49"/>
        <v>205.69261846143002</v>
      </c>
      <c r="Q540" s="5">
        <f t="shared" si="50"/>
        <v>208.8808540475822</v>
      </c>
      <c r="R540" s="10">
        <f>Q540*Index!$H$16</f>
        <v>285.82354672828143</v>
      </c>
      <c r="T540" s="7">
        <v>11.412057880000001</v>
      </c>
      <c r="U540" s="5">
        <f t="shared" si="51"/>
        <v>11.588944777140002</v>
      </c>
      <c r="V540" s="5">
        <f>U540*(Index!$G$16/Index!$G$7)</f>
        <v>13.111827299592106</v>
      </c>
      <c r="X540" s="7">
        <v>298.94</v>
      </c>
      <c r="Y540" s="20">
        <f t="shared" si="53"/>
        <v>298.94</v>
      </c>
    </row>
    <row r="541" spans="1:25">
      <c r="A541" s="2" t="s">
        <v>748</v>
      </c>
      <c r="B541" s="2" t="s">
        <v>0</v>
      </c>
      <c r="C541" s="2">
        <v>60</v>
      </c>
      <c r="D541" s="2" t="s">
        <v>45</v>
      </c>
      <c r="E541" s="2" t="s">
        <v>37</v>
      </c>
      <c r="F541" s="2" t="s">
        <v>22</v>
      </c>
      <c r="G541" s="16">
        <v>60.4475695</v>
      </c>
      <c r="H541" s="16">
        <v>71.157814149999993</v>
      </c>
      <c r="I541" s="16">
        <f t="shared" si="48"/>
        <v>78.979203958868126</v>
      </c>
      <c r="J541" s="7">
        <v>1.709571073</v>
      </c>
      <c r="K541" s="18">
        <v>0</v>
      </c>
      <c r="L541" s="15">
        <v>1.059430622</v>
      </c>
      <c r="M541" s="15">
        <v>1</v>
      </c>
      <c r="N541" s="7">
        <v>238.35997879999999</v>
      </c>
      <c r="O541" s="8">
        <f t="shared" si="52"/>
        <v>238.36</v>
      </c>
      <c r="P541" s="5">
        <f t="shared" si="49"/>
        <v>239.33725471308</v>
      </c>
      <c r="Q541" s="5">
        <f t="shared" si="50"/>
        <v>243.04698216113275</v>
      </c>
      <c r="R541" s="10">
        <f>Q541*Index!$H$16</f>
        <v>332.57500204913782</v>
      </c>
      <c r="T541" s="7">
        <v>10.363686449999999</v>
      </c>
      <c r="U541" s="5">
        <f t="shared" si="51"/>
        <v>10.524323589974999</v>
      </c>
      <c r="V541" s="5">
        <f>U541*(Index!$G$16/Index!$G$7)</f>
        <v>11.907306144816255</v>
      </c>
      <c r="X541" s="7">
        <v>344.48</v>
      </c>
      <c r="Y541" s="20">
        <f t="shared" si="53"/>
        <v>344.48</v>
      </c>
    </row>
    <row r="542" spans="1:25">
      <c r="A542" s="2" t="s">
        <v>749</v>
      </c>
      <c r="B542" s="2" t="s">
        <v>0</v>
      </c>
      <c r="C542" s="2">
        <v>60</v>
      </c>
      <c r="D542" s="2" t="s">
        <v>1434</v>
      </c>
      <c r="E542" s="2" t="s">
        <v>37</v>
      </c>
      <c r="F542" s="2" t="s">
        <v>22</v>
      </c>
      <c r="G542" s="16">
        <v>60.4475695</v>
      </c>
      <c r="H542" s="16">
        <v>89.44415214</v>
      </c>
      <c r="I542" s="16">
        <f t="shared" si="48"/>
        <v>97.225368067139229</v>
      </c>
      <c r="J542" s="7">
        <v>1.7121599869999999</v>
      </c>
      <c r="K542" s="18">
        <v>0</v>
      </c>
      <c r="L542" s="15">
        <v>1.0519122460000001</v>
      </c>
      <c r="M542" s="15">
        <v>1</v>
      </c>
      <c r="N542" s="7">
        <v>269.9612947</v>
      </c>
      <c r="O542" s="8">
        <f t="shared" si="52"/>
        <v>269.95999999999998</v>
      </c>
      <c r="P542" s="5">
        <f t="shared" si="49"/>
        <v>271.06813600827002</v>
      </c>
      <c r="Q542" s="5">
        <f t="shared" si="50"/>
        <v>275.26969211639823</v>
      </c>
      <c r="R542" s="10">
        <f>Q542*Index!$H$16</f>
        <v>376.66716782759005</v>
      </c>
      <c r="T542" s="7">
        <v>12.062053300000001</v>
      </c>
      <c r="U542" s="5">
        <f t="shared" si="51"/>
        <v>12.249015126150001</v>
      </c>
      <c r="V542" s="5">
        <f>U542*(Index!$G$16/Index!$G$7)</f>
        <v>13.858636313547599</v>
      </c>
      <c r="X542" s="7">
        <v>390.53</v>
      </c>
      <c r="Y542" s="20">
        <f t="shared" si="53"/>
        <v>390.53</v>
      </c>
    </row>
    <row r="543" spans="1:25">
      <c r="A543" s="2" t="s">
        <v>750</v>
      </c>
      <c r="B543" s="2" t="s">
        <v>0</v>
      </c>
      <c r="C543" s="2">
        <v>60</v>
      </c>
      <c r="D543" s="2" t="s">
        <v>1435</v>
      </c>
      <c r="E543" s="2" t="s">
        <v>37</v>
      </c>
      <c r="F543" s="2" t="s">
        <v>197</v>
      </c>
      <c r="G543" s="16">
        <v>60.4475695</v>
      </c>
      <c r="H543" s="16">
        <v>122.49231810000001</v>
      </c>
      <c r="I543" s="16">
        <f t="shared" si="48"/>
        <v>140.21311631125371</v>
      </c>
      <c r="J543" s="7">
        <v>1.5931124729999999</v>
      </c>
      <c r="K543" s="18">
        <v>0</v>
      </c>
      <c r="L543" s="15">
        <v>1.096866782</v>
      </c>
      <c r="M543" s="15">
        <v>1</v>
      </c>
      <c r="N543" s="7">
        <v>319.67504150000002</v>
      </c>
      <c r="O543" s="8">
        <f t="shared" si="52"/>
        <v>319.68</v>
      </c>
      <c r="P543" s="5">
        <f t="shared" si="49"/>
        <v>320.98570917015002</v>
      </c>
      <c r="Q543" s="5">
        <f t="shared" si="50"/>
        <v>325.96098766228738</v>
      </c>
      <c r="R543" s="10">
        <f>Q543*Index!$H$16</f>
        <v>446.03094914321554</v>
      </c>
      <c r="T543" s="7">
        <v>17.3391254</v>
      </c>
      <c r="U543" s="5">
        <f t="shared" si="51"/>
        <v>17.607881843700003</v>
      </c>
      <c r="V543" s="5">
        <f>U543*(Index!$G$16/Index!$G$7)</f>
        <v>19.921702129569894</v>
      </c>
      <c r="X543" s="7">
        <v>465.95</v>
      </c>
      <c r="Y543" s="20">
        <f t="shared" si="53"/>
        <v>465.95</v>
      </c>
    </row>
    <row r="544" spans="1:25">
      <c r="A544" s="2" t="s">
        <v>751</v>
      </c>
      <c r="B544" s="2" t="s">
        <v>0</v>
      </c>
      <c r="C544" s="2">
        <v>60</v>
      </c>
      <c r="D544" s="2" t="s">
        <v>1429</v>
      </c>
      <c r="E544" s="2" t="s">
        <v>37</v>
      </c>
      <c r="F544" s="2" t="s">
        <v>197</v>
      </c>
      <c r="G544" s="16">
        <v>60.4475695</v>
      </c>
      <c r="H544" s="16">
        <v>91.162594859999999</v>
      </c>
      <c r="I544" s="16">
        <f t="shared" si="48"/>
        <v>88.062719769497235</v>
      </c>
      <c r="J544" s="7">
        <v>1.6250703449999999</v>
      </c>
      <c r="K544" s="18">
        <v>0</v>
      </c>
      <c r="L544" s="15">
        <v>0.97955364599999994</v>
      </c>
      <c r="M544" s="15">
        <v>1</v>
      </c>
      <c r="N544" s="7">
        <v>241.33966710000001</v>
      </c>
      <c r="O544" s="8">
        <f t="shared" si="52"/>
        <v>241.34</v>
      </c>
      <c r="P544" s="5">
        <f t="shared" si="49"/>
        <v>242.32915973511001</v>
      </c>
      <c r="Q544" s="5">
        <f t="shared" si="50"/>
        <v>246.08526171100422</v>
      </c>
      <c r="R544" s="10">
        <f>Q544*Index!$H$16</f>
        <v>336.73245267263275</v>
      </c>
      <c r="T544" s="7">
        <v>12.23353841</v>
      </c>
      <c r="U544" s="5">
        <f t="shared" si="51"/>
        <v>12.423158255355</v>
      </c>
      <c r="V544" s="5">
        <f>U544*(Index!$G$16/Index!$G$7)</f>
        <v>14.055663280148609</v>
      </c>
      <c r="X544" s="7">
        <v>344.75</v>
      </c>
      <c r="Y544" s="20">
        <f t="shared" si="53"/>
        <v>344.75</v>
      </c>
    </row>
    <row r="545" spans="1:25">
      <c r="A545" s="2" t="s">
        <v>752</v>
      </c>
      <c r="B545" s="2" t="s">
        <v>0</v>
      </c>
      <c r="C545" s="2">
        <v>60</v>
      </c>
      <c r="D545" s="2" t="s">
        <v>203</v>
      </c>
      <c r="E545" s="2" t="s">
        <v>37</v>
      </c>
      <c r="F545" s="2" t="s">
        <v>22</v>
      </c>
      <c r="G545" s="16">
        <v>60.4475695</v>
      </c>
      <c r="H545" s="16">
        <v>64.192368590000001</v>
      </c>
      <c r="I545" s="16">
        <f t="shared" si="48"/>
        <v>68.604885762575194</v>
      </c>
      <c r="J545" s="7">
        <v>1.986513558</v>
      </c>
      <c r="K545" s="18">
        <v>1</v>
      </c>
      <c r="L545" s="15">
        <v>1.035402113</v>
      </c>
      <c r="M545" s="15">
        <v>1</v>
      </c>
      <c r="N545" s="7">
        <v>256.36445200000003</v>
      </c>
      <c r="O545" s="8">
        <f t="shared" si="52"/>
        <v>256.36</v>
      </c>
      <c r="P545" s="5">
        <f t="shared" si="49"/>
        <v>257.41554625320003</v>
      </c>
      <c r="Q545" s="5">
        <f t="shared" si="50"/>
        <v>261.40548722012466</v>
      </c>
      <c r="R545" s="10">
        <f>Q545*Index!$H$16</f>
        <v>357.69598813719188</v>
      </c>
      <c r="T545" s="7">
        <v>11.45438818</v>
      </c>
      <c r="U545" s="5">
        <f t="shared" si="51"/>
        <v>11.631931196790001</v>
      </c>
      <c r="V545" s="5">
        <f>U545*(Index!$G$16/Index!$G$7)</f>
        <v>13.160462487826877</v>
      </c>
      <c r="X545" s="7">
        <v>370.86</v>
      </c>
      <c r="Y545" s="20">
        <f t="shared" si="53"/>
        <v>370.86</v>
      </c>
    </row>
    <row r="546" spans="1:25">
      <c r="A546" s="2" t="s">
        <v>753</v>
      </c>
      <c r="B546" s="2" t="s">
        <v>0</v>
      </c>
      <c r="C546" s="2">
        <v>60</v>
      </c>
      <c r="D546" s="2" t="s">
        <v>42</v>
      </c>
      <c r="E546" s="2" t="s">
        <v>38</v>
      </c>
      <c r="F546" s="2" t="s">
        <v>22</v>
      </c>
      <c r="G546" s="16">
        <v>60.4475695</v>
      </c>
      <c r="H546" s="16">
        <v>26.482298279999998</v>
      </c>
      <c r="I546" s="16">
        <f t="shared" si="48"/>
        <v>26.525998359182339</v>
      </c>
      <c r="J546" s="7">
        <v>1.384805402</v>
      </c>
      <c r="K546" s="18">
        <v>1</v>
      </c>
      <c r="L546" s="15">
        <v>1.0005027049999999</v>
      </c>
      <c r="M546" s="15">
        <v>1</v>
      </c>
      <c r="N546" s="7">
        <v>120.4414666</v>
      </c>
      <c r="O546" s="8">
        <f t="shared" si="52"/>
        <v>120.44</v>
      </c>
      <c r="P546" s="5">
        <f t="shared" si="49"/>
        <v>120.93527661306</v>
      </c>
      <c r="Q546" s="5">
        <f t="shared" si="50"/>
        <v>122.80977340056243</v>
      </c>
      <c r="R546" s="10">
        <f>Q546*Index!$H$16</f>
        <v>168.04759424360279</v>
      </c>
      <c r="T546" s="7">
        <v>8.6047998749999994</v>
      </c>
      <c r="U546" s="5">
        <f t="shared" si="51"/>
        <v>8.7381742730624996</v>
      </c>
      <c r="V546" s="5">
        <f>U546*(Index!$G$16/Index!$G$7)</f>
        <v>9.8864421382124732</v>
      </c>
      <c r="X546" s="7">
        <v>177.93</v>
      </c>
      <c r="Y546" s="20">
        <f t="shared" si="53"/>
        <v>177.93</v>
      </c>
    </row>
    <row r="547" spans="1:25">
      <c r="A547" s="2" t="s">
        <v>754</v>
      </c>
      <c r="B547" s="2" t="s">
        <v>0</v>
      </c>
      <c r="C547" s="2">
        <v>60</v>
      </c>
      <c r="D547" s="2" t="s">
        <v>43</v>
      </c>
      <c r="E547" s="2" t="s">
        <v>38</v>
      </c>
      <c r="F547" s="2" t="s">
        <v>22</v>
      </c>
      <c r="G547" s="16">
        <v>60.4475695</v>
      </c>
      <c r="H547" s="16">
        <v>42.277940319999999</v>
      </c>
      <c r="I547" s="16">
        <f t="shared" si="48"/>
        <v>44.4274047386766</v>
      </c>
      <c r="J547" s="7">
        <v>1.6869993210000001</v>
      </c>
      <c r="K547" s="18">
        <v>0</v>
      </c>
      <c r="L547" s="15">
        <v>1.020924349</v>
      </c>
      <c r="M547" s="15">
        <v>1</v>
      </c>
      <c r="N547" s="7">
        <v>176.92401039999999</v>
      </c>
      <c r="O547" s="8">
        <f t="shared" si="52"/>
        <v>176.92</v>
      </c>
      <c r="P547" s="5">
        <f t="shared" si="49"/>
        <v>177.64939884263998</v>
      </c>
      <c r="Q547" s="5">
        <f t="shared" si="50"/>
        <v>180.40296452470091</v>
      </c>
      <c r="R547" s="10">
        <f>Q547*Index!$H$16</f>
        <v>246.855631627207</v>
      </c>
      <c r="T547" s="7">
        <v>10.53687276</v>
      </c>
      <c r="U547" s="5">
        <f t="shared" si="51"/>
        <v>10.70019428778</v>
      </c>
      <c r="V547" s="5">
        <f>U547*(Index!$G$16/Index!$G$7)</f>
        <v>12.106287696719638</v>
      </c>
      <c r="X547" s="7">
        <v>258.95999999999998</v>
      </c>
      <c r="Y547" s="20">
        <f t="shared" si="53"/>
        <v>258.95999999999998</v>
      </c>
    </row>
    <row r="548" spans="1:25">
      <c r="A548" s="2" t="s">
        <v>755</v>
      </c>
      <c r="B548" s="2" t="s">
        <v>0</v>
      </c>
      <c r="C548" s="2">
        <v>60</v>
      </c>
      <c r="D548" s="2" t="s">
        <v>44</v>
      </c>
      <c r="E548" s="2" t="s">
        <v>38</v>
      </c>
      <c r="F548" s="2" t="s">
        <v>22</v>
      </c>
      <c r="G548" s="16">
        <v>60.4475695</v>
      </c>
      <c r="H548" s="16">
        <v>57.55191816</v>
      </c>
      <c r="I548" s="16">
        <f t="shared" si="48"/>
        <v>62.141936924674383</v>
      </c>
      <c r="J548" s="7">
        <v>1.7736269570000001</v>
      </c>
      <c r="K548" s="18">
        <v>0</v>
      </c>
      <c r="L548" s="15">
        <v>1.0388986330000001</v>
      </c>
      <c r="M548" s="15">
        <v>1</v>
      </c>
      <c r="N548" s="7">
        <v>217.42805340000001</v>
      </c>
      <c r="O548" s="8">
        <f t="shared" si="52"/>
        <v>217.43</v>
      </c>
      <c r="P548" s="5">
        <f t="shared" si="49"/>
        <v>218.31950841894002</v>
      </c>
      <c r="Q548" s="5">
        <f t="shared" si="50"/>
        <v>221.7034607994336</v>
      </c>
      <c r="R548" s="10">
        <f>Q548*Index!$H$16</f>
        <v>303.36944846651016</v>
      </c>
      <c r="T548" s="7">
        <v>13.34742217</v>
      </c>
      <c r="U548" s="5">
        <f t="shared" si="51"/>
        <v>13.554307213635001</v>
      </c>
      <c r="V548" s="5">
        <f>U548*(Index!$G$16/Index!$G$7)</f>
        <v>15.335454501549275</v>
      </c>
      <c r="X548" s="7">
        <v>318.7</v>
      </c>
      <c r="Y548" s="20">
        <f t="shared" si="53"/>
        <v>318.7</v>
      </c>
    </row>
    <row r="549" spans="1:25">
      <c r="A549" s="2" t="s">
        <v>756</v>
      </c>
      <c r="B549" s="2" t="s">
        <v>0</v>
      </c>
      <c r="C549" s="2">
        <v>60</v>
      </c>
      <c r="D549" s="2" t="s">
        <v>45</v>
      </c>
      <c r="E549" s="2" t="s">
        <v>38</v>
      </c>
      <c r="F549" s="2" t="s">
        <v>22</v>
      </c>
      <c r="G549" s="16">
        <v>60.4475695</v>
      </c>
      <c r="H549" s="16">
        <v>75.904183959999997</v>
      </c>
      <c r="I549" s="16">
        <f t="shared" si="48"/>
        <v>84.007653478918442</v>
      </c>
      <c r="J549" s="7">
        <v>1.7167627539999999</v>
      </c>
      <c r="K549" s="18">
        <v>0</v>
      </c>
      <c r="L549" s="15">
        <v>1.059430622</v>
      </c>
      <c r="M549" s="15">
        <v>1</v>
      </c>
      <c r="N549" s="7">
        <v>247.99534639999999</v>
      </c>
      <c r="O549" s="8">
        <f t="shared" si="52"/>
        <v>248</v>
      </c>
      <c r="P549" s="5">
        <f t="shared" si="49"/>
        <v>249.01212732023998</v>
      </c>
      <c r="Q549" s="5">
        <f t="shared" si="50"/>
        <v>252.87181529370372</v>
      </c>
      <c r="R549" s="10">
        <f>Q549*Index!$H$16</f>
        <v>346.01887973131772</v>
      </c>
      <c r="T549" s="7">
        <v>9.7342036899999993</v>
      </c>
      <c r="U549" s="5">
        <f t="shared" si="51"/>
        <v>9.8850838471950002</v>
      </c>
      <c r="V549" s="5">
        <f>U549*(Index!$G$16/Index!$G$7)</f>
        <v>11.184065049828874</v>
      </c>
      <c r="X549" s="7">
        <v>357.2</v>
      </c>
      <c r="Y549" s="20">
        <f t="shared" si="53"/>
        <v>357.2</v>
      </c>
    </row>
    <row r="550" spans="1:25">
      <c r="A550" s="2" t="s">
        <v>757</v>
      </c>
      <c r="B550" s="2" t="s">
        <v>0</v>
      </c>
      <c r="C550" s="2">
        <v>60</v>
      </c>
      <c r="D550" s="2" t="s">
        <v>1434</v>
      </c>
      <c r="E550" s="2" t="s">
        <v>38</v>
      </c>
      <c r="F550" s="2" t="s">
        <v>22</v>
      </c>
      <c r="G550" s="16">
        <v>60.4475695</v>
      </c>
      <c r="H550" s="16">
        <v>95.411851709999993</v>
      </c>
      <c r="I550" s="16">
        <f t="shared" si="48"/>
        <v>103.50286432527115</v>
      </c>
      <c r="J550" s="7">
        <v>1.7354152380000001</v>
      </c>
      <c r="K550" s="18">
        <v>0</v>
      </c>
      <c r="L550" s="15">
        <v>1.0519122460000001</v>
      </c>
      <c r="M550" s="15">
        <v>1</v>
      </c>
      <c r="N550" s="7">
        <v>284.5220812</v>
      </c>
      <c r="O550" s="8">
        <f t="shared" si="52"/>
        <v>284.52</v>
      </c>
      <c r="P550" s="5">
        <f t="shared" si="49"/>
        <v>285.68862173292001</v>
      </c>
      <c r="Q550" s="5">
        <f t="shared" si="50"/>
        <v>290.11679536978028</v>
      </c>
      <c r="R550" s="10">
        <f>Q550*Index!$H$16</f>
        <v>396.98330321430183</v>
      </c>
      <c r="T550" s="7">
        <v>13.77925855</v>
      </c>
      <c r="U550" s="5">
        <f t="shared" si="51"/>
        <v>13.992837057525001</v>
      </c>
      <c r="V550" s="5">
        <f>U550*(Index!$G$16/Index!$G$7)</f>
        <v>15.831610768524065</v>
      </c>
      <c r="X550" s="7">
        <v>412.81</v>
      </c>
      <c r="Y550" s="20">
        <f t="shared" si="53"/>
        <v>412.81</v>
      </c>
    </row>
    <row r="551" spans="1:25">
      <c r="A551" s="2" t="s">
        <v>758</v>
      </c>
      <c r="B551" s="2" t="s">
        <v>0</v>
      </c>
      <c r="C551" s="2">
        <v>60</v>
      </c>
      <c r="D551" s="2" t="s">
        <v>1435</v>
      </c>
      <c r="E551" s="2" t="s">
        <v>38</v>
      </c>
      <c r="F551" s="2" t="s">
        <v>197</v>
      </c>
      <c r="G551" s="16">
        <v>60.4475695</v>
      </c>
      <c r="H551" s="16">
        <v>130.65816810000001</v>
      </c>
      <c r="I551" s="16">
        <f t="shared" si="48"/>
        <v>149.16996592304838</v>
      </c>
      <c r="J551" s="7">
        <v>2.0992926939999998</v>
      </c>
      <c r="K551" s="18">
        <v>0</v>
      </c>
      <c r="L551" s="15">
        <v>1.096866782</v>
      </c>
      <c r="M551" s="15">
        <v>1</v>
      </c>
      <c r="N551" s="7">
        <v>440.04856059999997</v>
      </c>
      <c r="O551" s="8">
        <f t="shared" si="52"/>
        <v>440.05</v>
      </c>
      <c r="P551" s="5">
        <f t="shared" si="49"/>
        <v>441.85275969845998</v>
      </c>
      <c r="Q551" s="5">
        <f t="shared" si="50"/>
        <v>448.70147747378616</v>
      </c>
      <c r="R551" s="10">
        <f>Q551*Index!$H$16</f>
        <v>613.9837387133764</v>
      </c>
      <c r="T551" s="7">
        <v>19.636387209999999</v>
      </c>
      <c r="U551" s="5">
        <f t="shared" si="51"/>
        <v>19.940751211755</v>
      </c>
      <c r="V551" s="5">
        <f>U551*(Index!$G$16/Index!$G$7)</f>
        <v>22.561129692188278</v>
      </c>
      <c r="X551" s="7">
        <v>636.54</v>
      </c>
      <c r="Y551" s="20">
        <f t="shared" si="53"/>
        <v>636.54</v>
      </c>
    </row>
    <row r="552" spans="1:25">
      <c r="A552" s="2" t="s">
        <v>759</v>
      </c>
      <c r="B552" s="2" t="s">
        <v>0</v>
      </c>
      <c r="C552" s="2">
        <v>60</v>
      </c>
      <c r="D552" s="2" t="s">
        <v>1429</v>
      </c>
      <c r="E552" s="2" t="s">
        <v>38</v>
      </c>
      <c r="F552" s="2" t="s">
        <v>197</v>
      </c>
      <c r="G552" s="16">
        <v>60.4475695</v>
      </c>
      <c r="H552" s="16">
        <v>97.239810550000001</v>
      </c>
      <c r="I552" s="16">
        <f t="shared" si="48"/>
        <v>94.015678556165156</v>
      </c>
      <c r="J552" s="7">
        <v>2.0918261500000002</v>
      </c>
      <c r="K552" s="18">
        <v>0</v>
      </c>
      <c r="L552" s="15">
        <v>0.97955364599999994</v>
      </c>
      <c r="M552" s="15">
        <v>1</v>
      </c>
      <c r="N552" s="7">
        <v>323.1102616</v>
      </c>
      <c r="O552" s="8">
        <f t="shared" si="52"/>
        <v>323.11</v>
      </c>
      <c r="P552" s="5">
        <f t="shared" si="49"/>
        <v>324.43501367255999</v>
      </c>
      <c r="Q552" s="5">
        <f t="shared" si="50"/>
        <v>329.46375638448467</v>
      </c>
      <c r="R552" s="10">
        <f>Q552*Index!$H$16</f>
        <v>450.82398670576424</v>
      </c>
      <c r="T552" s="7">
        <v>15.43865413</v>
      </c>
      <c r="U552" s="5">
        <f t="shared" si="51"/>
        <v>15.677953269015001</v>
      </c>
      <c r="V552" s="5">
        <f>U552*(Index!$G$16/Index!$G$7)</f>
        <v>17.738165089878986</v>
      </c>
      <c r="X552" s="7">
        <v>460.5</v>
      </c>
      <c r="Y552" s="20">
        <f t="shared" si="53"/>
        <v>460.5</v>
      </c>
    </row>
    <row r="553" spans="1:25">
      <c r="A553" s="2" t="s">
        <v>760</v>
      </c>
      <c r="B553" s="2" t="s">
        <v>0</v>
      </c>
      <c r="C553" s="2">
        <v>60</v>
      </c>
      <c r="D553" s="2" t="s">
        <v>203</v>
      </c>
      <c r="E553" s="2" t="s">
        <v>38</v>
      </c>
      <c r="F553" s="2" t="s">
        <v>22</v>
      </c>
      <c r="G553" s="16">
        <v>60.4475695</v>
      </c>
      <c r="H553" s="16">
        <v>68.470262539999993</v>
      </c>
      <c r="I553" s="16">
        <f t="shared" si="48"/>
        <v>73.034226197595089</v>
      </c>
      <c r="J553" s="7">
        <v>2.0164165280000002</v>
      </c>
      <c r="K553" s="18">
        <v>1</v>
      </c>
      <c r="L553" s="15">
        <v>1.035402113</v>
      </c>
      <c r="M553" s="15">
        <v>1</v>
      </c>
      <c r="N553" s="7">
        <v>269.154899</v>
      </c>
      <c r="O553" s="8">
        <f t="shared" si="52"/>
        <v>269.14999999999998</v>
      </c>
      <c r="P553" s="5">
        <f t="shared" si="49"/>
        <v>270.25843408589998</v>
      </c>
      <c r="Q553" s="5">
        <f t="shared" si="50"/>
        <v>274.44743981423147</v>
      </c>
      <c r="R553" s="10">
        <f>Q553*Index!$H$16</f>
        <v>375.54203326041107</v>
      </c>
      <c r="T553" s="7">
        <v>11.38814666</v>
      </c>
      <c r="U553" s="5">
        <f t="shared" si="51"/>
        <v>11.564662933230002</v>
      </c>
      <c r="V553" s="5">
        <f>U553*(Index!$G$16/Index!$G$7)</f>
        <v>13.084354621968203</v>
      </c>
      <c r="X553" s="7">
        <v>388.63</v>
      </c>
      <c r="Y553" s="20">
        <f t="shared" si="53"/>
        <v>388.63</v>
      </c>
    </row>
    <row r="554" spans="1:25">
      <c r="A554" s="2" t="s">
        <v>761</v>
      </c>
      <c r="B554" s="2" t="s">
        <v>0</v>
      </c>
      <c r="C554" s="2">
        <v>60</v>
      </c>
      <c r="D554" s="2" t="s">
        <v>42</v>
      </c>
      <c r="E554" s="2" t="s">
        <v>39</v>
      </c>
      <c r="F554" s="2" t="s">
        <v>22</v>
      </c>
      <c r="G554" s="16">
        <v>60.4475695</v>
      </c>
      <c r="H554" s="16">
        <v>27.138674009999999</v>
      </c>
      <c r="I554" s="16">
        <f t="shared" si="48"/>
        <v>27.182704052543698</v>
      </c>
      <c r="J554" s="7">
        <v>1.479586662</v>
      </c>
      <c r="K554" s="18">
        <v>0</v>
      </c>
      <c r="L554" s="15">
        <v>1.0005027049999999</v>
      </c>
      <c r="M554" s="15">
        <v>1</v>
      </c>
      <c r="N554" s="7">
        <v>129.65658389999999</v>
      </c>
      <c r="O554" s="8">
        <f t="shared" si="52"/>
        <v>129.66</v>
      </c>
      <c r="P554" s="5">
        <f t="shared" si="49"/>
        <v>130.18817589398998</v>
      </c>
      <c r="Q554" s="5">
        <f t="shared" si="50"/>
        <v>132.20609262034682</v>
      </c>
      <c r="R554" s="10">
        <f>Q554*Index!$H$16</f>
        <v>180.9051119794222</v>
      </c>
      <c r="T554" s="7">
        <v>8.6812610390000007</v>
      </c>
      <c r="U554" s="5">
        <f t="shared" si="51"/>
        <v>8.8158205851045022</v>
      </c>
      <c r="V554" s="5">
        <f>U554*(Index!$G$16/Index!$G$7)</f>
        <v>9.9742918133574641</v>
      </c>
      <c r="X554" s="7">
        <v>190.88</v>
      </c>
      <c r="Y554" s="20">
        <f t="shared" si="53"/>
        <v>190.88</v>
      </c>
    </row>
    <row r="555" spans="1:25">
      <c r="A555" s="2" t="s">
        <v>762</v>
      </c>
      <c r="B555" s="2" t="s">
        <v>0</v>
      </c>
      <c r="C555" s="2">
        <v>60</v>
      </c>
      <c r="D555" s="2" t="s">
        <v>43</v>
      </c>
      <c r="E555" s="2" t="s">
        <v>39</v>
      </c>
      <c r="F555" s="2" t="s">
        <v>22</v>
      </c>
      <c r="G555" s="16">
        <v>60.4475695</v>
      </c>
      <c r="H555" s="16">
        <v>43.302766699999999</v>
      </c>
      <c r="I555" s="16">
        <f t="shared" si="48"/>
        <v>45.473674943516116</v>
      </c>
      <c r="J555" s="7">
        <v>1.7721298400000001</v>
      </c>
      <c r="K555" s="18">
        <v>0</v>
      </c>
      <c r="L555" s="15">
        <v>1.020924349</v>
      </c>
      <c r="M555" s="15">
        <v>1</v>
      </c>
      <c r="N555" s="7">
        <v>187.70619809999999</v>
      </c>
      <c r="O555" s="8">
        <f t="shared" si="52"/>
        <v>187.71</v>
      </c>
      <c r="P555" s="5">
        <f t="shared" si="49"/>
        <v>188.47579351221</v>
      </c>
      <c r="Q555" s="5">
        <f t="shared" si="50"/>
        <v>191.39716831164927</v>
      </c>
      <c r="R555" s="10">
        <f>Q555*Index!$H$16</f>
        <v>261.89962565034165</v>
      </c>
      <c r="T555" s="7">
        <v>10.04678298</v>
      </c>
      <c r="U555" s="5">
        <f t="shared" si="51"/>
        <v>10.20250811619</v>
      </c>
      <c r="V555" s="5">
        <f>U555*(Index!$G$16/Index!$G$7)</f>
        <v>11.543201474740618</v>
      </c>
      <c r="X555" s="7">
        <v>273.44</v>
      </c>
      <c r="Y555" s="20">
        <f t="shared" si="53"/>
        <v>273.44</v>
      </c>
    </row>
    <row r="556" spans="1:25">
      <c r="A556" s="2" t="s">
        <v>763</v>
      </c>
      <c r="B556" s="2" t="s">
        <v>0</v>
      </c>
      <c r="C556" s="2">
        <v>60</v>
      </c>
      <c r="D556" s="2" t="s">
        <v>44</v>
      </c>
      <c r="E556" s="2" t="s">
        <v>39</v>
      </c>
      <c r="F556" s="2" t="s">
        <v>22</v>
      </c>
      <c r="G556" s="16">
        <v>60.4475695</v>
      </c>
      <c r="H556" s="16">
        <v>58.839977449999999</v>
      </c>
      <c r="I556" s="16">
        <f t="shared" si="48"/>
        <v>63.480099960278338</v>
      </c>
      <c r="J556" s="7">
        <v>1.839283518</v>
      </c>
      <c r="K556" s="18">
        <v>0</v>
      </c>
      <c r="L556" s="15">
        <v>1.0388986330000001</v>
      </c>
      <c r="M556" s="15">
        <v>1</v>
      </c>
      <c r="N556" s="7">
        <v>227.93812</v>
      </c>
      <c r="O556" s="8">
        <f t="shared" si="52"/>
        <v>227.94</v>
      </c>
      <c r="P556" s="5">
        <f t="shared" si="49"/>
        <v>228.87266629199999</v>
      </c>
      <c r="Q556" s="5">
        <f t="shared" si="50"/>
        <v>232.42019261952601</v>
      </c>
      <c r="R556" s="10">
        <f>Q556*Index!$H$16</f>
        <v>318.03376182409954</v>
      </c>
      <c r="T556" s="7">
        <v>10.829530419999999</v>
      </c>
      <c r="U556" s="5">
        <f t="shared" si="51"/>
        <v>10.997388141509999</v>
      </c>
      <c r="V556" s="5">
        <f>U556*(Index!$G$16/Index!$G$7)</f>
        <v>12.442535263650374</v>
      </c>
      <c r="X556" s="7">
        <v>330.48</v>
      </c>
      <c r="Y556" s="20">
        <f t="shared" si="53"/>
        <v>330.48</v>
      </c>
    </row>
    <row r="557" spans="1:25">
      <c r="A557" s="2" t="s">
        <v>764</v>
      </c>
      <c r="B557" s="2" t="s">
        <v>0</v>
      </c>
      <c r="C557" s="2">
        <v>60</v>
      </c>
      <c r="D557" s="2" t="s">
        <v>45</v>
      </c>
      <c r="E557" s="2" t="s">
        <v>39</v>
      </c>
      <c r="F557" s="2" t="s">
        <v>22</v>
      </c>
      <c r="G557" s="16">
        <v>60.4475695</v>
      </c>
      <c r="H557" s="16">
        <v>77.522516600000003</v>
      </c>
      <c r="I557" s="16">
        <f t="shared" si="48"/>
        <v>85.72216463431657</v>
      </c>
      <c r="J557" s="7">
        <v>1.831660823</v>
      </c>
      <c r="K557" s="18">
        <v>0</v>
      </c>
      <c r="L557" s="15">
        <v>1.059430622</v>
      </c>
      <c r="M557" s="15">
        <v>1</v>
      </c>
      <c r="N557" s="7">
        <v>267.73337550000002</v>
      </c>
      <c r="O557" s="8">
        <f t="shared" si="52"/>
        <v>267.73</v>
      </c>
      <c r="P557" s="5">
        <f t="shared" si="49"/>
        <v>268.83108233954999</v>
      </c>
      <c r="Q557" s="5">
        <f t="shared" si="50"/>
        <v>272.99796411581303</v>
      </c>
      <c r="R557" s="10">
        <f>Q557*Index!$H$16</f>
        <v>373.55863326471768</v>
      </c>
      <c r="T557" s="7">
        <v>10.569038170000001</v>
      </c>
      <c r="U557" s="5">
        <f t="shared" si="51"/>
        <v>10.732858261635002</v>
      </c>
      <c r="V557" s="5">
        <f>U557*(Index!$G$16/Index!$G$7)</f>
        <v>12.143243985004831</v>
      </c>
      <c r="X557" s="7">
        <v>385.7</v>
      </c>
      <c r="Y557" s="20">
        <f t="shared" si="53"/>
        <v>385.7</v>
      </c>
    </row>
    <row r="558" spans="1:25">
      <c r="A558" s="2" t="s">
        <v>765</v>
      </c>
      <c r="B558" s="2" t="s">
        <v>0</v>
      </c>
      <c r="C558" s="2">
        <v>60</v>
      </c>
      <c r="D558" s="2" t="s">
        <v>1434</v>
      </c>
      <c r="E558" s="2" t="s">
        <v>39</v>
      </c>
      <c r="F558" s="2" t="s">
        <v>22</v>
      </c>
      <c r="G558" s="16">
        <v>60.4475695</v>
      </c>
      <c r="H558" s="16">
        <v>97.286163979999998</v>
      </c>
      <c r="I558" s="16">
        <f t="shared" si="48"/>
        <v>105.47447635491223</v>
      </c>
      <c r="J558" s="7">
        <v>1.849042174</v>
      </c>
      <c r="K558" s="18">
        <v>0</v>
      </c>
      <c r="L558" s="15">
        <v>1.0519122460000001</v>
      </c>
      <c r="M558" s="15">
        <v>1</v>
      </c>
      <c r="N558" s="7">
        <v>306.79686029999999</v>
      </c>
      <c r="O558" s="8">
        <f t="shared" si="52"/>
        <v>306.8</v>
      </c>
      <c r="P558" s="5">
        <f t="shared" si="49"/>
        <v>308.05472742722998</v>
      </c>
      <c r="Q558" s="5">
        <f t="shared" si="50"/>
        <v>312.82957570235209</v>
      </c>
      <c r="R558" s="10">
        <f>Q558*Index!$H$16</f>
        <v>428.06249168428587</v>
      </c>
      <c r="T558" s="7">
        <v>12.40761928</v>
      </c>
      <c r="U558" s="5">
        <f t="shared" si="51"/>
        <v>12.599937378840002</v>
      </c>
      <c r="V558" s="5">
        <f>U558*(Index!$G$16/Index!$G$7)</f>
        <v>14.255672632327146</v>
      </c>
      <c r="X558" s="7">
        <v>442.32</v>
      </c>
      <c r="Y558" s="20">
        <f t="shared" si="53"/>
        <v>442.32</v>
      </c>
    </row>
    <row r="559" spans="1:25">
      <c r="A559" s="2" t="s">
        <v>766</v>
      </c>
      <c r="B559" s="2" t="s">
        <v>0</v>
      </c>
      <c r="C559" s="2">
        <v>60</v>
      </c>
      <c r="D559" s="2" t="s">
        <v>1435</v>
      </c>
      <c r="E559" s="2" t="s">
        <v>39</v>
      </c>
      <c r="F559" s="2" t="s">
        <v>197</v>
      </c>
      <c r="G559" s="16">
        <v>60.4475695</v>
      </c>
      <c r="H559" s="16">
        <v>133.91128639999999</v>
      </c>
      <c r="I559" s="16">
        <f t="shared" si="48"/>
        <v>152.73820332423469</v>
      </c>
      <c r="J559" s="7">
        <v>1.902700491</v>
      </c>
      <c r="K559" s="18">
        <v>0</v>
      </c>
      <c r="L559" s="15">
        <v>1.096866782</v>
      </c>
      <c r="M559" s="15">
        <v>1</v>
      </c>
      <c r="N559" s="7">
        <v>405.62867469999998</v>
      </c>
      <c r="O559" s="8">
        <f t="shared" si="52"/>
        <v>405.63</v>
      </c>
      <c r="P559" s="5">
        <f t="shared" si="49"/>
        <v>407.29175226626995</v>
      </c>
      <c r="Q559" s="5">
        <f t="shared" si="50"/>
        <v>413.60477442639717</v>
      </c>
      <c r="R559" s="10">
        <f>Q559*Index!$H$16</f>
        <v>565.95892481066767</v>
      </c>
      <c r="T559" s="7">
        <v>15.453369220000001</v>
      </c>
      <c r="U559" s="5">
        <f t="shared" si="51"/>
        <v>15.692896442910001</v>
      </c>
      <c r="V559" s="5">
        <f>U559*(Index!$G$16/Index!$G$7)</f>
        <v>17.755071919550442</v>
      </c>
      <c r="X559" s="7">
        <v>583.71</v>
      </c>
      <c r="Y559" s="20">
        <f t="shared" si="53"/>
        <v>583.71</v>
      </c>
    </row>
    <row r="560" spans="1:25">
      <c r="A560" s="2" t="s">
        <v>767</v>
      </c>
      <c r="B560" s="2" t="s">
        <v>0</v>
      </c>
      <c r="C560" s="2">
        <v>60</v>
      </c>
      <c r="D560" s="2" t="s">
        <v>1429</v>
      </c>
      <c r="E560" s="2" t="s">
        <v>39</v>
      </c>
      <c r="F560" s="2" t="s">
        <v>197</v>
      </c>
      <c r="G560" s="16">
        <v>60.4475695</v>
      </c>
      <c r="H560" s="16">
        <v>99.667351490000001</v>
      </c>
      <c r="I560" s="16">
        <f t="shared" si="48"/>
        <v>96.393585134756435</v>
      </c>
      <c r="J560" s="7">
        <v>1.7696641829999999</v>
      </c>
      <c r="K560" s="18">
        <v>0</v>
      </c>
      <c r="L560" s="15">
        <v>0.97955364599999994</v>
      </c>
      <c r="M560" s="15">
        <v>1</v>
      </c>
      <c r="N560" s="7">
        <v>277.556174</v>
      </c>
      <c r="O560" s="8">
        <f t="shared" si="52"/>
        <v>277.56</v>
      </c>
      <c r="P560" s="5">
        <f t="shared" si="49"/>
        <v>278.69415431340002</v>
      </c>
      <c r="Q560" s="5">
        <f t="shared" si="50"/>
        <v>283.01391370525772</v>
      </c>
      <c r="R560" s="10">
        <f>Q560*Index!$H$16</f>
        <v>387.26402645912998</v>
      </c>
      <c r="T560" s="7">
        <v>13.882198519999999</v>
      </c>
      <c r="U560" s="5">
        <f t="shared" si="51"/>
        <v>14.09737259706</v>
      </c>
      <c r="V560" s="5">
        <f>U560*(Index!$G$16/Index!$G$7)</f>
        <v>15.949883136492915</v>
      </c>
      <c r="X560" s="7">
        <v>396.28</v>
      </c>
      <c r="Y560" s="20">
        <f t="shared" si="53"/>
        <v>396.28</v>
      </c>
    </row>
    <row r="561" spans="1:25">
      <c r="A561" s="2" t="s">
        <v>768</v>
      </c>
      <c r="B561" s="2" t="s">
        <v>0</v>
      </c>
      <c r="C561" s="2">
        <v>60</v>
      </c>
      <c r="D561" s="2" t="s">
        <v>203</v>
      </c>
      <c r="E561" s="2" t="s">
        <v>39</v>
      </c>
      <c r="F561" s="2" t="s">
        <v>22</v>
      </c>
      <c r="G561" s="16">
        <v>60.4475695</v>
      </c>
      <c r="H561" s="16">
        <v>70.320813709999996</v>
      </c>
      <c r="I561" s="16">
        <f t="shared" si="48"/>
        <v>74.950290789227708</v>
      </c>
      <c r="J561" s="7">
        <v>2.0707551199999998</v>
      </c>
      <c r="K561" s="18">
        <v>1</v>
      </c>
      <c r="L561" s="15">
        <v>1.035402113</v>
      </c>
      <c r="M561" s="15">
        <v>1</v>
      </c>
      <c r="N561" s="7">
        <v>280.37581230000001</v>
      </c>
      <c r="O561" s="8">
        <f t="shared" si="52"/>
        <v>280.38</v>
      </c>
      <c r="P561" s="5">
        <f t="shared" si="49"/>
        <v>281.52535313043001</v>
      </c>
      <c r="Q561" s="5">
        <f t="shared" si="50"/>
        <v>285.88899610395168</v>
      </c>
      <c r="R561" s="10">
        <f>Q561*Index!$H$16</f>
        <v>391.19816514349003</v>
      </c>
      <c r="T561" s="7">
        <v>11.77076389</v>
      </c>
      <c r="U561" s="5">
        <f t="shared" si="51"/>
        <v>11.953210730295</v>
      </c>
      <c r="V561" s="5">
        <f>U561*(Index!$G$16/Index!$G$7)</f>
        <v>13.523960790668102</v>
      </c>
      <c r="X561" s="7">
        <v>404.72</v>
      </c>
      <c r="Y561" s="20">
        <f t="shared" si="53"/>
        <v>404.72</v>
      </c>
    </row>
    <row r="562" spans="1:25">
      <c r="A562" s="2" t="s">
        <v>769</v>
      </c>
      <c r="B562" s="2" t="s">
        <v>0</v>
      </c>
      <c r="C562" s="2">
        <v>60</v>
      </c>
      <c r="D562" s="2" t="s">
        <v>42</v>
      </c>
      <c r="E562" s="2" t="s">
        <v>40</v>
      </c>
      <c r="F562" s="2" t="s">
        <v>22</v>
      </c>
      <c r="G562" s="16">
        <v>60.4475695</v>
      </c>
      <c r="H562" s="16">
        <v>25.35290582</v>
      </c>
      <c r="I562" s="16">
        <f t="shared" si="48"/>
        <v>25.396038147945745</v>
      </c>
      <c r="J562" s="7">
        <v>1.750954406</v>
      </c>
      <c r="K562" s="18">
        <v>0</v>
      </c>
      <c r="L562" s="15">
        <v>1.0005027049999999</v>
      </c>
      <c r="M562" s="15">
        <v>1</v>
      </c>
      <c r="N562" s="7">
        <v>150.308243</v>
      </c>
      <c r="O562" s="8">
        <f t="shared" si="52"/>
        <v>150.31</v>
      </c>
      <c r="P562" s="5">
        <f t="shared" si="49"/>
        <v>150.92450679629999</v>
      </c>
      <c r="Q562" s="5">
        <f t="shared" si="50"/>
        <v>153.26383665164266</v>
      </c>
      <c r="R562" s="10">
        <f>Q562*Index!$H$16</f>
        <v>209.71962019543236</v>
      </c>
      <c r="T562" s="7">
        <v>8.9270036279999996</v>
      </c>
      <c r="U562" s="5">
        <f t="shared" si="51"/>
        <v>9.0653721842340005</v>
      </c>
      <c r="V562" s="5">
        <f>U562*(Index!$G$16/Index!$G$7)</f>
        <v>10.256636542152567</v>
      </c>
      <c r="X562" s="7">
        <v>219.98</v>
      </c>
      <c r="Y562" s="20">
        <f t="shared" si="53"/>
        <v>219.98</v>
      </c>
    </row>
    <row r="563" spans="1:25">
      <c r="A563" s="2" t="s">
        <v>770</v>
      </c>
      <c r="B563" s="2" t="s">
        <v>0</v>
      </c>
      <c r="C563" s="2">
        <v>60</v>
      </c>
      <c r="D563" s="2" t="s">
        <v>43</v>
      </c>
      <c r="E563" s="2" t="s">
        <v>40</v>
      </c>
      <c r="F563" s="2" t="s">
        <v>22</v>
      </c>
      <c r="G563" s="16">
        <v>60.4475695</v>
      </c>
      <c r="H563" s="16">
        <v>40.425863550000003</v>
      </c>
      <c r="I563" s="16">
        <f t="shared" si="48"/>
        <v>42.536574467966332</v>
      </c>
      <c r="J563" s="7">
        <v>2.058078369</v>
      </c>
      <c r="K563" s="18">
        <v>0</v>
      </c>
      <c r="L563" s="15">
        <v>1.020924349</v>
      </c>
      <c r="M563" s="15">
        <v>1</v>
      </c>
      <c r="N563" s="7">
        <v>211.94943910000001</v>
      </c>
      <c r="O563" s="8">
        <f t="shared" si="52"/>
        <v>211.95</v>
      </c>
      <c r="P563" s="5">
        <f t="shared" si="49"/>
        <v>212.81843180031001</v>
      </c>
      <c r="Q563" s="5">
        <f t="shared" si="50"/>
        <v>216.11711749321483</v>
      </c>
      <c r="R563" s="10">
        <f>Q563*Index!$H$16</f>
        <v>295.72533735682691</v>
      </c>
      <c r="T563" s="7">
        <v>9.7515801700000004</v>
      </c>
      <c r="U563" s="5">
        <f t="shared" si="51"/>
        <v>9.9027296626350019</v>
      </c>
      <c r="V563" s="5">
        <f>U563*(Index!$G$16/Index!$G$7)</f>
        <v>11.204029670340844</v>
      </c>
      <c r="X563" s="7">
        <v>306.93</v>
      </c>
      <c r="Y563" s="20">
        <f t="shared" si="53"/>
        <v>306.93</v>
      </c>
    </row>
    <row r="564" spans="1:25">
      <c r="A564" s="2" t="s">
        <v>771</v>
      </c>
      <c r="B564" s="2" t="s">
        <v>0</v>
      </c>
      <c r="C564" s="2">
        <v>60</v>
      </c>
      <c r="D564" s="2" t="s">
        <v>44</v>
      </c>
      <c r="E564" s="2" t="s">
        <v>40</v>
      </c>
      <c r="F564" s="2" t="s">
        <v>22</v>
      </c>
      <c r="G564" s="16">
        <v>60.4475695</v>
      </c>
      <c r="H564" s="16">
        <v>54.80372526</v>
      </c>
      <c r="I564" s="16">
        <f t="shared" si="48"/>
        <v>59.286843077644079</v>
      </c>
      <c r="J564" s="7">
        <v>2.0629774360000002</v>
      </c>
      <c r="K564" s="18">
        <v>0</v>
      </c>
      <c r="L564" s="15">
        <v>1.0388986330000001</v>
      </c>
      <c r="M564" s="15">
        <v>1</v>
      </c>
      <c r="N564" s="7">
        <v>247.00939159999999</v>
      </c>
      <c r="O564" s="8">
        <f t="shared" si="52"/>
        <v>247.01</v>
      </c>
      <c r="P564" s="5">
        <f t="shared" si="49"/>
        <v>248.02213010556</v>
      </c>
      <c r="Q564" s="5">
        <f t="shared" si="50"/>
        <v>251.8664731221962</v>
      </c>
      <c r="R564" s="10">
        <f>Q564*Index!$H$16</f>
        <v>344.64321288791075</v>
      </c>
      <c r="T564" s="7">
        <v>10.597635459999999</v>
      </c>
      <c r="U564" s="5">
        <f t="shared" si="51"/>
        <v>10.761898809630001</v>
      </c>
      <c r="V564" s="5">
        <f>U564*(Index!$G$16/Index!$G$7)</f>
        <v>12.176100699513217</v>
      </c>
      <c r="X564" s="7">
        <v>356.82</v>
      </c>
      <c r="Y564" s="20">
        <f t="shared" si="53"/>
        <v>356.82</v>
      </c>
    </row>
    <row r="565" spans="1:25">
      <c r="A565" s="2" t="s">
        <v>772</v>
      </c>
      <c r="B565" s="2" t="s">
        <v>0</v>
      </c>
      <c r="C565" s="2">
        <v>60</v>
      </c>
      <c r="D565" s="2" t="s">
        <v>45</v>
      </c>
      <c r="E565" s="2" t="s">
        <v>40</v>
      </c>
      <c r="F565" s="2" t="s">
        <v>22</v>
      </c>
      <c r="G565" s="16">
        <v>60.4475695</v>
      </c>
      <c r="H565" s="16">
        <v>72.109567949999999</v>
      </c>
      <c r="I565" s="16">
        <f t="shared" si="48"/>
        <v>79.987521079193002</v>
      </c>
      <c r="J565" s="7">
        <v>1.9998539609999999</v>
      </c>
      <c r="K565" s="18">
        <v>0</v>
      </c>
      <c r="L565" s="15">
        <v>1.059430622</v>
      </c>
      <c r="M565" s="15">
        <v>1</v>
      </c>
      <c r="N565" s="7">
        <v>280.84967219999999</v>
      </c>
      <c r="O565" s="8">
        <f t="shared" si="52"/>
        <v>280.85000000000002</v>
      </c>
      <c r="P565" s="5">
        <f t="shared" si="49"/>
        <v>282.00115585601998</v>
      </c>
      <c r="Q565" s="5">
        <f t="shared" si="50"/>
        <v>286.37217377178831</v>
      </c>
      <c r="R565" s="10">
        <f>Q565*Index!$H$16</f>
        <v>391.8593246133259</v>
      </c>
      <c r="T565" s="7">
        <v>10.399189509999999</v>
      </c>
      <c r="U565" s="5">
        <f t="shared" si="51"/>
        <v>10.560376947405</v>
      </c>
      <c r="V565" s="5">
        <f>U565*(Index!$G$16/Index!$G$7)</f>
        <v>11.94809720951484</v>
      </c>
      <c r="X565" s="7">
        <v>403.81</v>
      </c>
      <c r="Y565" s="20">
        <f t="shared" si="53"/>
        <v>403.81</v>
      </c>
    </row>
    <row r="566" spans="1:25">
      <c r="A566" s="2" t="s">
        <v>773</v>
      </c>
      <c r="B566" s="2" t="s">
        <v>0</v>
      </c>
      <c r="C566" s="2">
        <v>60</v>
      </c>
      <c r="D566" s="2" t="s">
        <v>1434</v>
      </c>
      <c r="E566" s="2" t="s">
        <v>40</v>
      </c>
      <c r="F566" s="2" t="s">
        <v>22</v>
      </c>
      <c r="G566" s="16">
        <v>60.4475695</v>
      </c>
      <c r="H566" s="16">
        <v>90.305102289999994</v>
      </c>
      <c r="I566" s="16">
        <f t="shared" si="48"/>
        <v>98.131012073119749</v>
      </c>
      <c r="J566" s="7">
        <v>1.99489223</v>
      </c>
      <c r="K566" s="18">
        <v>0</v>
      </c>
      <c r="L566" s="15">
        <v>1.0519122460000001</v>
      </c>
      <c r="M566" s="15">
        <v>1</v>
      </c>
      <c r="N566" s="7">
        <v>316.34718020000003</v>
      </c>
      <c r="O566" s="8">
        <f t="shared" si="52"/>
        <v>316.35000000000002</v>
      </c>
      <c r="P566" s="5">
        <f t="shared" si="49"/>
        <v>317.64420363882004</v>
      </c>
      <c r="Q566" s="5">
        <f t="shared" si="50"/>
        <v>322.56768879522178</v>
      </c>
      <c r="R566" s="10">
        <f>Q566*Index!$H$16</f>
        <v>441.3877054064161</v>
      </c>
      <c r="T566" s="7">
        <v>12.44077764</v>
      </c>
      <c r="U566" s="5">
        <f t="shared" si="51"/>
        <v>12.63360969342</v>
      </c>
      <c r="V566" s="5">
        <f>U566*(Index!$G$16/Index!$G$7)</f>
        <v>14.293769765589992</v>
      </c>
      <c r="X566" s="7">
        <v>455.68</v>
      </c>
      <c r="Y566" s="20">
        <f t="shared" si="53"/>
        <v>455.68</v>
      </c>
    </row>
    <row r="567" spans="1:25">
      <c r="A567" s="2" t="s">
        <v>774</v>
      </c>
      <c r="B567" s="2" t="s">
        <v>0</v>
      </c>
      <c r="C567" s="2">
        <v>60</v>
      </c>
      <c r="D567" s="2" t="s">
        <v>1435</v>
      </c>
      <c r="E567" s="2" t="s">
        <v>40</v>
      </c>
      <c r="F567" s="2" t="s">
        <v>197</v>
      </c>
      <c r="G567" s="16">
        <v>60.4475695</v>
      </c>
      <c r="H567" s="16">
        <v>125.1172754</v>
      </c>
      <c r="I567" s="16">
        <f t="shared" si="48"/>
        <v>143.09234477779211</v>
      </c>
      <c r="J567" s="7">
        <v>2.0857230260000001</v>
      </c>
      <c r="K567" s="18">
        <v>0</v>
      </c>
      <c r="L567" s="15">
        <v>1.096866782</v>
      </c>
      <c r="M567" s="15">
        <v>1</v>
      </c>
      <c r="N567" s="7">
        <v>424.5278859</v>
      </c>
      <c r="O567" s="8">
        <f t="shared" si="52"/>
        <v>424.53</v>
      </c>
      <c r="P567" s="5">
        <f t="shared" si="49"/>
        <v>426.26845023218999</v>
      </c>
      <c r="Q567" s="5">
        <f t="shared" si="50"/>
        <v>432.87561121078897</v>
      </c>
      <c r="R567" s="10">
        <f>Q567*Index!$H$16</f>
        <v>592.32830626140606</v>
      </c>
      <c r="T567" s="7">
        <v>24.875225230000002</v>
      </c>
      <c r="U567" s="5">
        <f t="shared" si="51"/>
        <v>25.260791221065002</v>
      </c>
      <c r="V567" s="5">
        <f>U567*(Index!$G$16/Index!$G$7)</f>
        <v>28.580266651628328</v>
      </c>
      <c r="X567" s="7">
        <v>620.91</v>
      </c>
      <c r="Y567" s="20">
        <f t="shared" si="53"/>
        <v>620.91</v>
      </c>
    </row>
    <row r="568" spans="1:25">
      <c r="A568" s="2" t="s">
        <v>775</v>
      </c>
      <c r="B568" s="2" t="s">
        <v>0</v>
      </c>
      <c r="C568" s="2">
        <v>60</v>
      </c>
      <c r="D568" s="2" t="s">
        <v>1429</v>
      </c>
      <c r="E568" s="2" t="s">
        <v>40</v>
      </c>
      <c r="F568" s="2" t="s">
        <v>197</v>
      </c>
      <c r="G568" s="16">
        <v>60.4475695</v>
      </c>
      <c r="H568" s="16">
        <v>93.129890419999995</v>
      </c>
      <c r="I568" s="16">
        <f t="shared" si="48"/>
        <v>89.989791308054848</v>
      </c>
      <c r="J568" s="7">
        <v>2.2445462479999998</v>
      </c>
      <c r="K568" s="18">
        <v>0</v>
      </c>
      <c r="L568" s="15">
        <v>0.97955364599999994</v>
      </c>
      <c r="M568" s="15">
        <v>1</v>
      </c>
      <c r="N568" s="7">
        <v>337.66361389999997</v>
      </c>
      <c r="O568" s="8">
        <f t="shared" si="52"/>
        <v>337.66</v>
      </c>
      <c r="P568" s="5">
        <f t="shared" si="49"/>
        <v>339.04803471698995</v>
      </c>
      <c r="Q568" s="5">
        <f t="shared" si="50"/>
        <v>344.30327925510329</v>
      </c>
      <c r="R568" s="10">
        <f>Q568*Index!$H$16</f>
        <v>471.129749423823</v>
      </c>
      <c r="T568" s="7">
        <v>13.599522950000001</v>
      </c>
      <c r="U568" s="5">
        <f t="shared" si="51"/>
        <v>13.810315555725001</v>
      </c>
      <c r="V568" s="5">
        <f>U568*(Index!$G$16/Index!$G$7)</f>
        <v>15.625104442358415</v>
      </c>
      <c r="X568" s="7">
        <v>478.38</v>
      </c>
      <c r="Y568" s="20">
        <f t="shared" si="53"/>
        <v>478.38</v>
      </c>
    </row>
    <row r="569" spans="1:25">
      <c r="A569" s="2" t="s">
        <v>776</v>
      </c>
      <c r="B569" s="2" t="s">
        <v>0</v>
      </c>
      <c r="C569" s="2">
        <v>60</v>
      </c>
      <c r="D569" s="2" t="s">
        <v>203</v>
      </c>
      <c r="E569" s="2" t="s">
        <v>40</v>
      </c>
      <c r="F569" s="2" t="s">
        <v>22</v>
      </c>
      <c r="G569" s="16">
        <v>60.4475695</v>
      </c>
      <c r="H569" s="16">
        <v>65.877913910000004</v>
      </c>
      <c r="I569" s="16">
        <f t="shared" si="48"/>
        <v>70.350102948460446</v>
      </c>
      <c r="J569" s="7">
        <v>2.3542942249999999</v>
      </c>
      <c r="K569" s="18">
        <v>1</v>
      </c>
      <c r="L569" s="15">
        <v>1.035402113</v>
      </c>
      <c r="M569" s="15">
        <v>1</v>
      </c>
      <c r="N569" s="7">
        <v>307.93620479999998</v>
      </c>
      <c r="O569" s="8">
        <f t="shared" si="52"/>
        <v>307.94</v>
      </c>
      <c r="P569" s="5">
        <f t="shared" si="49"/>
        <v>309.19874323967997</v>
      </c>
      <c r="Q569" s="5">
        <f t="shared" si="50"/>
        <v>313.99132375989501</v>
      </c>
      <c r="R569" s="10">
        <f>Q569*Index!$H$16</f>
        <v>429.65217759267443</v>
      </c>
      <c r="T569" s="7">
        <v>11.58295171</v>
      </c>
      <c r="U569" s="5">
        <f t="shared" si="51"/>
        <v>11.762487461505</v>
      </c>
      <c r="V569" s="5">
        <f>U569*(Index!$G$16/Index!$G$7)</f>
        <v>13.308174917969749</v>
      </c>
      <c r="X569" s="7">
        <v>442.96</v>
      </c>
      <c r="Y569" s="20">
        <f t="shared" si="53"/>
        <v>442.96</v>
      </c>
    </row>
    <row r="570" spans="1:25">
      <c r="A570" s="2" t="s">
        <v>777</v>
      </c>
      <c r="B570" s="2" t="s">
        <v>0</v>
      </c>
      <c r="C570" s="2">
        <v>60</v>
      </c>
      <c r="D570" s="2" t="s">
        <v>42</v>
      </c>
      <c r="E570" s="2" t="s">
        <v>41</v>
      </c>
      <c r="F570" s="2" t="s">
        <v>22</v>
      </c>
      <c r="G570" s="16">
        <v>60.4475695</v>
      </c>
      <c r="H570" s="16">
        <v>24.079832060000001</v>
      </c>
      <c r="I570" s="16">
        <f t="shared" ref="I570:I632" si="54">(G570+H570)*L570*M570-G570</f>
        <v>24.122324407401209</v>
      </c>
      <c r="J570" s="7">
        <v>1.2614625180000001</v>
      </c>
      <c r="K570" s="18">
        <v>1</v>
      </c>
      <c r="L570" s="15">
        <v>1.0005027049999999</v>
      </c>
      <c r="M570" s="15">
        <v>1</v>
      </c>
      <c r="N570" s="7">
        <v>106.6817513</v>
      </c>
      <c r="O570" s="8">
        <f t="shared" si="52"/>
        <v>106.68</v>
      </c>
      <c r="P570" s="5">
        <f t="shared" ref="P570:P632" si="55">N570*(1.0041)</f>
        <v>107.11914648033</v>
      </c>
      <c r="Q570" s="5">
        <f t="shared" ref="Q570:Q632" si="56">P570*(1.0155)</f>
        <v>108.77949325077512</v>
      </c>
      <c r="R570" s="10">
        <f>Q570*Index!$H$16</f>
        <v>148.84916434303321</v>
      </c>
      <c r="T570" s="7">
        <v>8.8047123030000005</v>
      </c>
      <c r="U570" s="5">
        <f t="shared" ref="U570:U632" si="57">T570*(1.0155)</f>
        <v>8.9411853436965014</v>
      </c>
      <c r="V570" s="5">
        <f>U570*(Index!$G$16/Index!$G$7)</f>
        <v>10.116130530835502</v>
      </c>
      <c r="X570" s="7">
        <v>158.97</v>
      </c>
      <c r="Y570" s="20">
        <f t="shared" si="53"/>
        <v>158.97</v>
      </c>
    </row>
    <row r="571" spans="1:25">
      <c r="A571" s="2" t="s">
        <v>778</v>
      </c>
      <c r="B571" s="2" t="s">
        <v>0</v>
      </c>
      <c r="C571" s="2">
        <v>60</v>
      </c>
      <c r="D571" s="2" t="s">
        <v>43</v>
      </c>
      <c r="E571" s="2" t="s">
        <v>41</v>
      </c>
      <c r="F571" s="2" t="s">
        <v>22</v>
      </c>
      <c r="G571" s="16">
        <v>60.4475695</v>
      </c>
      <c r="H571" s="16">
        <v>38.418036360000002</v>
      </c>
      <c r="I571" s="16">
        <f t="shared" si="54"/>
        <v>40.486734801111083</v>
      </c>
      <c r="J571" s="7">
        <v>1.521395815</v>
      </c>
      <c r="K571" s="18">
        <v>0</v>
      </c>
      <c r="L571" s="15">
        <v>1.020924349</v>
      </c>
      <c r="M571" s="15">
        <v>1</v>
      </c>
      <c r="N571" s="7">
        <v>153.56102820000001</v>
      </c>
      <c r="O571" s="8">
        <f t="shared" si="52"/>
        <v>153.56</v>
      </c>
      <c r="P571" s="5">
        <f t="shared" si="55"/>
        <v>154.19062841562001</v>
      </c>
      <c r="Q571" s="5">
        <f t="shared" si="56"/>
        <v>156.58058315606212</v>
      </c>
      <c r="R571" s="10">
        <f>Q571*Index!$H$16</f>
        <v>214.25811298269301</v>
      </c>
      <c r="T571" s="7">
        <v>10.2965652</v>
      </c>
      <c r="U571" s="5">
        <f t="shared" si="57"/>
        <v>10.456161960600001</v>
      </c>
      <c r="V571" s="5">
        <f>U571*(Index!$G$16/Index!$G$7)</f>
        <v>11.830187517537375</v>
      </c>
      <c r="X571" s="7">
        <v>226.09</v>
      </c>
      <c r="Y571" s="20">
        <f t="shared" si="53"/>
        <v>226.09</v>
      </c>
    </row>
    <row r="572" spans="1:25">
      <c r="A572" s="2" t="s">
        <v>779</v>
      </c>
      <c r="B572" s="2" t="s">
        <v>0</v>
      </c>
      <c r="C572" s="2">
        <v>60</v>
      </c>
      <c r="D572" s="2" t="s">
        <v>44</v>
      </c>
      <c r="E572" s="2" t="s">
        <v>41</v>
      </c>
      <c r="F572" s="2" t="s">
        <v>22</v>
      </c>
      <c r="G572" s="16">
        <v>60.4475695</v>
      </c>
      <c r="H572" s="16">
        <v>52.184019569999997</v>
      </c>
      <c r="I572" s="16">
        <f t="shared" si="54"/>
        <v>56.565234417440735</v>
      </c>
      <c r="J572" s="7">
        <v>1.6013025540000001</v>
      </c>
      <c r="K572" s="18">
        <v>0</v>
      </c>
      <c r="L572" s="15">
        <v>1.0388986330000001</v>
      </c>
      <c r="M572" s="15">
        <v>1</v>
      </c>
      <c r="N572" s="7">
        <v>187.37290189999999</v>
      </c>
      <c r="O572" s="8">
        <f t="shared" si="52"/>
        <v>187.37</v>
      </c>
      <c r="P572" s="5">
        <f t="shared" si="55"/>
        <v>188.14113079779</v>
      </c>
      <c r="Q572" s="5">
        <f t="shared" si="56"/>
        <v>191.05731832515576</v>
      </c>
      <c r="R572" s="10">
        <f>Q572*Index!$H$16</f>
        <v>261.43458959455739</v>
      </c>
      <c r="T572" s="7">
        <v>10.560350059999999</v>
      </c>
      <c r="U572" s="5">
        <f t="shared" si="57"/>
        <v>10.724035485930001</v>
      </c>
      <c r="V572" s="5">
        <f>U572*(Index!$G$16/Index!$G$7)</f>
        <v>12.133261824111701</v>
      </c>
      <c r="X572" s="7">
        <v>273.57</v>
      </c>
      <c r="Y572" s="20">
        <f t="shared" si="53"/>
        <v>273.57</v>
      </c>
    </row>
    <row r="573" spans="1:25">
      <c r="A573" s="2" t="s">
        <v>780</v>
      </c>
      <c r="B573" s="2" t="s">
        <v>0</v>
      </c>
      <c r="C573" s="2">
        <v>60</v>
      </c>
      <c r="D573" s="2" t="s">
        <v>45</v>
      </c>
      <c r="E573" s="2" t="s">
        <v>41</v>
      </c>
      <c r="F573" s="2" t="s">
        <v>22</v>
      </c>
      <c r="G573" s="16">
        <v>60.4475695</v>
      </c>
      <c r="H573" s="16">
        <v>68.739258090000007</v>
      </c>
      <c r="I573" s="16">
        <f t="shared" si="54"/>
        <v>76.416911607880465</v>
      </c>
      <c r="J573" s="7">
        <v>1.6131401510000001</v>
      </c>
      <c r="K573" s="18">
        <v>0</v>
      </c>
      <c r="L573" s="15">
        <v>1.059430622</v>
      </c>
      <c r="M573" s="15">
        <v>1</v>
      </c>
      <c r="N573" s="7">
        <v>220.78158970000001</v>
      </c>
      <c r="O573" s="8">
        <f t="shared" si="52"/>
        <v>220.78</v>
      </c>
      <c r="P573" s="5">
        <f t="shared" si="55"/>
        <v>221.68679421777</v>
      </c>
      <c r="Q573" s="5">
        <f t="shared" si="56"/>
        <v>225.12293952814545</v>
      </c>
      <c r="R573" s="10">
        <f>Q573*Index!$H$16</f>
        <v>308.04851559623233</v>
      </c>
      <c r="T573" s="7">
        <v>10.412320980000001</v>
      </c>
      <c r="U573" s="5">
        <f t="shared" si="57"/>
        <v>10.573711955190001</v>
      </c>
      <c r="V573" s="5">
        <f>U573*(Index!$G$16/Index!$G$7)</f>
        <v>11.963184546841749</v>
      </c>
      <c r="X573" s="7">
        <v>320.01</v>
      </c>
      <c r="Y573" s="20">
        <f t="shared" si="53"/>
        <v>320.01</v>
      </c>
    </row>
    <row r="574" spans="1:25">
      <c r="A574" s="2" t="s">
        <v>781</v>
      </c>
      <c r="B574" s="2" t="s">
        <v>0</v>
      </c>
      <c r="C574" s="2">
        <v>60</v>
      </c>
      <c r="D574" s="2" t="s">
        <v>1434</v>
      </c>
      <c r="E574" s="2" t="s">
        <v>41</v>
      </c>
      <c r="F574" s="2" t="s">
        <v>22</v>
      </c>
      <c r="G574" s="16">
        <v>60.4475695</v>
      </c>
      <c r="H574" s="16">
        <v>86.236050489999997</v>
      </c>
      <c r="I574" s="16">
        <f t="shared" si="54"/>
        <v>93.850726655091435</v>
      </c>
      <c r="J574" s="7">
        <v>1.617978087</v>
      </c>
      <c r="K574" s="18">
        <v>0</v>
      </c>
      <c r="L574" s="15">
        <v>1.0519122460000001</v>
      </c>
      <c r="M574" s="15">
        <v>1</v>
      </c>
      <c r="N574" s="7">
        <v>249.6512621</v>
      </c>
      <c r="O574" s="8">
        <f t="shared" si="52"/>
        <v>249.65</v>
      </c>
      <c r="P574" s="5">
        <f t="shared" si="55"/>
        <v>250.67483227461</v>
      </c>
      <c r="Q574" s="5">
        <f t="shared" si="56"/>
        <v>254.56029217486648</v>
      </c>
      <c r="R574" s="10">
        <f>Q574*Index!$H$16</f>
        <v>348.32931863172888</v>
      </c>
      <c r="T574" s="7">
        <v>11.170433299999999</v>
      </c>
      <c r="U574" s="5">
        <f t="shared" si="57"/>
        <v>11.34357501615</v>
      </c>
      <c r="V574" s="5">
        <f>U574*(Index!$G$16/Index!$G$7)</f>
        <v>12.834213936813008</v>
      </c>
      <c r="X574" s="7">
        <v>361.16</v>
      </c>
      <c r="Y574" s="20">
        <f t="shared" si="53"/>
        <v>361.16</v>
      </c>
    </row>
    <row r="575" spans="1:25">
      <c r="A575" s="2" t="s">
        <v>782</v>
      </c>
      <c r="B575" s="2" t="s">
        <v>0</v>
      </c>
      <c r="C575" s="2">
        <v>60</v>
      </c>
      <c r="D575" s="2" t="s">
        <v>1435</v>
      </c>
      <c r="E575" s="2" t="s">
        <v>41</v>
      </c>
      <c r="F575" s="2" t="s">
        <v>197</v>
      </c>
      <c r="G575" s="16">
        <v>60.4475695</v>
      </c>
      <c r="H575" s="16">
        <v>118.8204956</v>
      </c>
      <c r="I575" s="16">
        <f t="shared" si="54"/>
        <v>136.18561618160351</v>
      </c>
      <c r="J575" s="7">
        <v>1.5585985149999999</v>
      </c>
      <c r="K575" s="18">
        <v>0</v>
      </c>
      <c r="L575" s="15">
        <v>1.096866782</v>
      </c>
      <c r="M575" s="15">
        <v>1</v>
      </c>
      <c r="N575" s="7">
        <v>306.47219130000002</v>
      </c>
      <c r="O575" s="8">
        <f t="shared" si="52"/>
        <v>306.47000000000003</v>
      </c>
      <c r="P575" s="5">
        <f t="shared" si="55"/>
        <v>307.72872728433003</v>
      </c>
      <c r="Q575" s="5">
        <f t="shared" si="56"/>
        <v>312.49852255723715</v>
      </c>
      <c r="R575" s="10">
        <f>Q575*Index!$H$16</f>
        <v>427.60949284662911</v>
      </c>
      <c r="T575" s="7">
        <v>15.77712668</v>
      </c>
      <c r="U575" s="5">
        <f t="shared" si="57"/>
        <v>16.021672143540002</v>
      </c>
      <c r="V575" s="5">
        <f>U575*(Index!$G$16/Index!$G$7)</f>
        <v>18.127051447442092</v>
      </c>
      <c r="X575" s="7">
        <v>445.74</v>
      </c>
      <c r="Y575" s="20">
        <f t="shared" si="53"/>
        <v>445.74</v>
      </c>
    </row>
    <row r="576" spans="1:25">
      <c r="A576" s="2" t="s">
        <v>783</v>
      </c>
      <c r="B576" s="2" t="s">
        <v>0</v>
      </c>
      <c r="C576" s="2">
        <v>60</v>
      </c>
      <c r="D576" s="2" t="s">
        <v>1429</v>
      </c>
      <c r="E576" s="2" t="s">
        <v>41</v>
      </c>
      <c r="F576" s="2" t="s">
        <v>197</v>
      </c>
      <c r="G576" s="16">
        <v>60.4475695</v>
      </c>
      <c r="H576" s="16">
        <v>88.436719769999996</v>
      </c>
      <c r="I576" s="16">
        <f t="shared" si="54"/>
        <v>85.392578886547184</v>
      </c>
      <c r="J576" s="7">
        <v>1.613319277</v>
      </c>
      <c r="K576" s="18">
        <v>0</v>
      </c>
      <c r="L576" s="15">
        <v>0.97955364599999994</v>
      </c>
      <c r="M576" s="15">
        <v>1</v>
      </c>
      <c r="N576" s="7">
        <v>235.2867229</v>
      </c>
      <c r="O576" s="8">
        <f t="shared" si="52"/>
        <v>235.29</v>
      </c>
      <c r="P576" s="5">
        <f t="shared" si="55"/>
        <v>236.25139846389001</v>
      </c>
      <c r="Q576" s="5">
        <f t="shared" si="56"/>
        <v>239.91329514008032</v>
      </c>
      <c r="R576" s="10">
        <f>Q576*Index!$H$16</f>
        <v>328.28699995924995</v>
      </c>
      <c r="T576" s="7">
        <v>12.656122099999999</v>
      </c>
      <c r="U576" s="5">
        <f t="shared" si="57"/>
        <v>12.852291992550001</v>
      </c>
      <c r="V576" s="5">
        <f>U576*(Index!$G$16/Index!$G$7)</f>
        <v>14.541188714839478</v>
      </c>
      <c r="X576" s="7">
        <v>336.93</v>
      </c>
      <c r="Y576" s="20">
        <f t="shared" si="53"/>
        <v>336.93</v>
      </c>
    </row>
    <row r="577" spans="1:25">
      <c r="A577" s="2" t="s">
        <v>784</v>
      </c>
      <c r="B577" s="2" t="s">
        <v>0</v>
      </c>
      <c r="C577" s="2">
        <v>60</v>
      </c>
      <c r="D577" s="2" t="s">
        <v>203</v>
      </c>
      <c r="E577" s="2" t="s">
        <v>41</v>
      </c>
      <c r="F577" s="2" t="s">
        <v>22</v>
      </c>
      <c r="G577" s="16">
        <v>60.4475695</v>
      </c>
      <c r="H577" s="16">
        <v>62.421622730000003</v>
      </c>
      <c r="I577" s="16">
        <f t="shared" si="54"/>
        <v>66.771451757545194</v>
      </c>
      <c r="J577" s="7">
        <v>1.893073644</v>
      </c>
      <c r="K577" s="18">
        <v>1</v>
      </c>
      <c r="L577" s="15">
        <v>1.035402113</v>
      </c>
      <c r="M577" s="15">
        <v>1</v>
      </c>
      <c r="N577" s="7">
        <v>240.83497610000001</v>
      </c>
      <c r="O577" s="8">
        <f t="shared" si="52"/>
        <v>240.83</v>
      </c>
      <c r="P577" s="5">
        <f t="shared" si="55"/>
        <v>241.82239950201</v>
      </c>
      <c r="Q577" s="5">
        <f t="shared" si="56"/>
        <v>245.57064669429118</v>
      </c>
      <c r="R577" s="10">
        <f>Q577*Index!$H$16</f>
        <v>336.02827569122758</v>
      </c>
      <c r="T577" s="7">
        <v>11.250510350000001</v>
      </c>
      <c r="U577" s="5">
        <f t="shared" si="57"/>
        <v>11.424893260425002</v>
      </c>
      <c r="V577" s="5">
        <f>U577*(Index!$G$16/Index!$G$7)</f>
        <v>12.926218066243591</v>
      </c>
      <c r="X577" s="7">
        <v>348.95</v>
      </c>
      <c r="Y577" s="20">
        <f t="shared" si="53"/>
        <v>348.95</v>
      </c>
    </row>
    <row r="578" spans="1:25">
      <c r="A578" s="2" t="s">
        <v>785</v>
      </c>
      <c r="B578" s="2" t="s">
        <v>33</v>
      </c>
      <c r="C578" s="2">
        <v>60</v>
      </c>
      <c r="D578" s="2" t="s">
        <v>42</v>
      </c>
      <c r="E578" s="2" t="s">
        <v>34</v>
      </c>
      <c r="F578" s="2" t="s">
        <v>22</v>
      </c>
      <c r="G578" s="16">
        <v>60.4475695</v>
      </c>
      <c r="H578" s="16">
        <v>17.80959812</v>
      </c>
      <c r="I578" s="16">
        <f t="shared" si="54"/>
        <v>17.825466975499339</v>
      </c>
      <c r="J578" s="7">
        <v>1.261081374</v>
      </c>
      <c r="K578" s="18">
        <v>1</v>
      </c>
      <c r="L578" s="15">
        <v>1.0005027049999999</v>
      </c>
      <c r="M578" s="15">
        <v>0.99970022400000003</v>
      </c>
      <c r="N578" s="7">
        <v>98.708668417037984</v>
      </c>
      <c r="O578" s="8">
        <f t="shared" ref="O578:O641" si="58">ROUND(J578*SUM(G578:H578)*L578*$M578,2)</f>
        <v>98.71</v>
      </c>
      <c r="P578" s="5">
        <f t="shared" si="55"/>
        <v>99.113373957547836</v>
      </c>
      <c r="Q578" s="5">
        <f t="shared" si="56"/>
        <v>100.64963125388984</v>
      </c>
      <c r="R578" s="10">
        <f>Q578*Index!$H$16</f>
        <v>137.72461201890354</v>
      </c>
      <c r="T578" s="7">
        <v>8.3231981567554563</v>
      </c>
      <c r="U578" s="5">
        <f t="shared" si="57"/>
        <v>8.4522077281851669</v>
      </c>
      <c r="V578" s="5">
        <f>U578*(Index!$G$16/Index!$G$7)</f>
        <v>9.5628972407263042</v>
      </c>
      <c r="X578" s="7">
        <v>147.29</v>
      </c>
      <c r="Y578" s="20">
        <f t="shared" ref="Y578:Y641" si="59">ROUND((R578+V578) * IF(D578 = "Forensische en beveiligde zorg - niet klinische of ambulante zorg", 0.982799429, 1),2)</f>
        <v>147.29</v>
      </c>
    </row>
    <row r="579" spans="1:25">
      <c r="A579" s="2" t="s">
        <v>786</v>
      </c>
      <c r="B579" s="2" t="s">
        <v>33</v>
      </c>
      <c r="C579" s="2">
        <v>60</v>
      </c>
      <c r="D579" s="2" t="s">
        <v>43</v>
      </c>
      <c r="E579" s="2" t="s">
        <v>34</v>
      </c>
      <c r="F579" s="2" t="s">
        <v>22</v>
      </c>
      <c r="G579" s="16">
        <v>60.4475695</v>
      </c>
      <c r="H579" s="16">
        <v>28.417866790000001</v>
      </c>
      <c r="I579" s="16">
        <f t="shared" si="54"/>
        <v>29.352036655911903</v>
      </c>
      <c r="J579" s="7">
        <v>1.543853911</v>
      </c>
      <c r="K579" s="18">
        <v>0</v>
      </c>
      <c r="L579" s="15">
        <v>1.020924349</v>
      </c>
      <c r="M579" s="15">
        <v>0.98980123799999997</v>
      </c>
      <c r="N579" s="7">
        <v>138.63747327911432</v>
      </c>
      <c r="O579" s="8">
        <f t="shared" si="58"/>
        <v>138.63999999999999</v>
      </c>
      <c r="P579" s="5">
        <f t="shared" si="55"/>
        <v>139.20588691955868</v>
      </c>
      <c r="Q579" s="5">
        <f t="shared" si="56"/>
        <v>141.36357816681186</v>
      </c>
      <c r="R579" s="10">
        <f>Q579*Index!$H$16</f>
        <v>193.43582002319232</v>
      </c>
      <c r="T579" s="7">
        <v>8.5357399616127747</v>
      </c>
      <c r="U579" s="5">
        <f t="shared" si="57"/>
        <v>8.6680439310177739</v>
      </c>
      <c r="V579" s="5">
        <f>U579*(Index!$G$16/Index!$G$7)</f>
        <v>9.8070960932502427</v>
      </c>
      <c r="X579" s="7">
        <v>203.24</v>
      </c>
      <c r="Y579" s="20">
        <f t="shared" si="59"/>
        <v>203.24</v>
      </c>
    </row>
    <row r="580" spans="1:25">
      <c r="A580" s="2" t="s">
        <v>787</v>
      </c>
      <c r="B580" s="2" t="s">
        <v>33</v>
      </c>
      <c r="C580" s="2">
        <v>60</v>
      </c>
      <c r="D580" s="2" t="s">
        <v>44</v>
      </c>
      <c r="E580" s="2" t="s">
        <v>34</v>
      </c>
      <c r="F580" s="2" t="s">
        <v>22</v>
      </c>
      <c r="G580" s="16">
        <v>60.4475695</v>
      </c>
      <c r="H580" s="16">
        <v>38.617447820000002</v>
      </c>
      <c r="I580" s="16">
        <f t="shared" si="54"/>
        <v>36.430812136975831</v>
      </c>
      <c r="J580" s="7">
        <v>1.643129633</v>
      </c>
      <c r="K580" s="18">
        <v>0</v>
      </c>
      <c r="L580" s="15">
        <v>1.0388986330000001</v>
      </c>
      <c r="M580" s="15">
        <v>0.94131153499999998</v>
      </c>
      <c r="N580" s="7">
        <v>159.18373973405303</v>
      </c>
      <c r="O580" s="8">
        <f t="shared" si="58"/>
        <v>159.18</v>
      </c>
      <c r="P580" s="5">
        <f t="shared" si="55"/>
        <v>159.83639306696264</v>
      </c>
      <c r="Q580" s="5">
        <f t="shared" si="56"/>
        <v>162.31385715950057</v>
      </c>
      <c r="R580" s="10">
        <f>Q580*Index!$H$16</f>
        <v>222.10327771787041</v>
      </c>
      <c r="T580" s="7">
        <v>8.9407709100826054</v>
      </c>
      <c r="U580" s="5">
        <f t="shared" si="57"/>
        <v>9.0793528591888872</v>
      </c>
      <c r="V580" s="5">
        <f>U580*(Index!$G$16/Index!$G$7)</f>
        <v>10.272454392618281</v>
      </c>
      <c r="X580" s="7">
        <v>232.38</v>
      </c>
      <c r="Y580" s="20">
        <f t="shared" si="59"/>
        <v>232.38</v>
      </c>
    </row>
    <row r="581" spans="1:25">
      <c r="A581" s="2" t="s">
        <v>788</v>
      </c>
      <c r="B581" s="2" t="s">
        <v>33</v>
      </c>
      <c r="C581" s="2">
        <v>60</v>
      </c>
      <c r="D581" s="2" t="s">
        <v>45</v>
      </c>
      <c r="E581" s="2" t="s">
        <v>34</v>
      </c>
      <c r="F581" s="2" t="s">
        <v>22</v>
      </c>
      <c r="G581" s="16">
        <v>60.4475695</v>
      </c>
      <c r="H581" s="16">
        <v>50.881397049999997</v>
      </c>
      <c r="I581" s="16">
        <f t="shared" si="54"/>
        <v>55.967205321148839</v>
      </c>
      <c r="J581" s="7">
        <v>1.7261119840000001</v>
      </c>
      <c r="K581" s="18">
        <v>0</v>
      </c>
      <c r="L581" s="15">
        <v>1.059430622</v>
      </c>
      <c r="M581" s="15">
        <v>0.98702329600000005</v>
      </c>
      <c r="N581" s="7">
        <v>200.9449379479496</v>
      </c>
      <c r="O581" s="8">
        <f t="shared" si="58"/>
        <v>200.94</v>
      </c>
      <c r="P581" s="5">
        <f t="shared" si="55"/>
        <v>201.76881219353618</v>
      </c>
      <c r="Q581" s="5">
        <f t="shared" si="56"/>
        <v>204.89622878253601</v>
      </c>
      <c r="R581" s="10">
        <f>Q581*Index!$H$16</f>
        <v>280.37115746631878</v>
      </c>
      <c r="T581" s="7">
        <v>9.0322794143649592</v>
      </c>
      <c r="U581" s="5">
        <f t="shared" si="57"/>
        <v>9.1722797452876161</v>
      </c>
      <c r="V581" s="5">
        <f>U581*(Index!$G$16/Index!$G$7)</f>
        <v>10.377592634748734</v>
      </c>
      <c r="X581" s="7">
        <v>290.75</v>
      </c>
      <c r="Y581" s="20">
        <f t="shared" si="59"/>
        <v>290.75</v>
      </c>
    </row>
    <row r="582" spans="1:25">
      <c r="A582" s="2" t="s">
        <v>789</v>
      </c>
      <c r="B582" s="2" t="s">
        <v>33</v>
      </c>
      <c r="C582" s="2">
        <v>60</v>
      </c>
      <c r="D582" s="2" t="s">
        <v>1434</v>
      </c>
      <c r="E582" s="2" t="s">
        <v>34</v>
      </c>
      <c r="F582" s="2" t="s">
        <v>22</v>
      </c>
      <c r="G582" s="16">
        <v>60.4475695</v>
      </c>
      <c r="H582" s="16">
        <v>63.857809850000002</v>
      </c>
      <c r="I582" s="16">
        <f t="shared" si="54"/>
        <v>48.319289785676787</v>
      </c>
      <c r="J582" s="7">
        <v>1.7294778980000001</v>
      </c>
      <c r="K582" s="18">
        <v>0</v>
      </c>
      <c r="L582" s="15">
        <v>1.0519122460000001</v>
      </c>
      <c r="M582" s="15">
        <v>0.83181577799999995</v>
      </c>
      <c r="N582" s="7">
        <v>188.10987920580675</v>
      </c>
      <c r="O582" s="8">
        <f t="shared" si="58"/>
        <v>188.11</v>
      </c>
      <c r="P582" s="5">
        <f t="shared" si="55"/>
        <v>188.88112971055057</v>
      </c>
      <c r="Q582" s="5">
        <f t="shared" si="56"/>
        <v>191.80878722106411</v>
      </c>
      <c r="R582" s="10">
        <f>Q582*Index!$H$16</f>
        <v>262.4628672031676</v>
      </c>
      <c r="T582" s="7">
        <v>8.8511589287096051</v>
      </c>
      <c r="U582" s="5">
        <f t="shared" si="57"/>
        <v>8.9883518921046051</v>
      </c>
      <c r="V582" s="5">
        <f>U582*(Index!$G$16/Index!$G$7)</f>
        <v>10.169495151078134</v>
      </c>
      <c r="X582" s="7">
        <v>272.63</v>
      </c>
      <c r="Y582" s="20">
        <f t="shared" si="59"/>
        <v>272.63</v>
      </c>
    </row>
    <row r="583" spans="1:25">
      <c r="A583" s="2" t="s">
        <v>790</v>
      </c>
      <c r="B583" s="2" t="s">
        <v>33</v>
      </c>
      <c r="C583" s="2">
        <v>60</v>
      </c>
      <c r="D583" s="2" t="s">
        <v>1435</v>
      </c>
      <c r="E583" s="2" t="s">
        <v>34</v>
      </c>
      <c r="F583" s="2" t="s">
        <v>197</v>
      </c>
      <c r="G583" s="16">
        <v>60.4475695</v>
      </c>
      <c r="H583" s="16">
        <v>87.878077160000004</v>
      </c>
      <c r="I583" s="16">
        <f t="shared" si="54"/>
        <v>94.929073704257988</v>
      </c>
      <c r="J583" s="7">
        <v>1.73496104</v>
      </c>
      <c r="K583" s="18">
        <v>0</v>
      </c>
      <c r="L583" s="15">
        <v>1.096866782</v>
      </c>
      <c r="M583" s="15">
        <v>0.95502688999999996</v>
      </c>
      <c r="N583" s="7">
        <v>269.57242254633297</v>
      </c>
      <c r="O583" s="8">
        <f t="shared" si="58"/>
        <v>269.57</v>
      </c>
      <c r="P583" s="5">
        <f t="shared" si="55"/>
        <v>270.67766947877294</v>
      </c>
      <c r="Q583" s="5">
        <f t="shared" si="56"/>
        <v>274.87317335569395</v>
      </c>
      <c r="R583" s="10">
        <f>Q583*Index!$H$16</f>
        <v>376.12458866663457</v>
      </c>
      <c r="T583" s="7">
        <v>12.497081936379006</v>
      </c>
      <c r="U583" s="5">
        <f t="shared" si="57"/>
        <v>12.690786706392881</v>
      </c>
      <c r="V583" s="5">
        <f>U583*(Index!$G$16/Index!$G$7)</f>
        <v>14.358460307656063</v>
      </c>
      <c r="X583" s="7">
        <v>390.48</v>
      </c>
      <c r="Y583" s="20">
        <f t="shared" si="59"/>
        <v>390.48</v>
      </c>
    </row>
    <row r="584" spans="1:25">
      <c r="A584" s="2" t="s">
        <v>791</v>
      </c>
      <c r="B584" s="2" t="s">
        <v>33</v>
      </c>
      <c r="C584" s="2">
        <v>60</v>
      </c>
      <c r="D584" s="2" t="s">
        <v>1429</v>
      </c>
      <c r="E584" s="2" t="s">
        <v>34</v>
      </c>
      <c r="F584" s="2" t="s">
        <v>197</v>
      </c>
      <c r="G584" s="16">
        <v>60.4475695</v>
      </c>
      <c r="H584" s="16">
        <v>65.405612970000007</v>
      </c>
      <c r="I584" s="16">
        <f t="shared" si="54"/>
        <v>42.814744933898879</v>
      </c>
      <c r="J584" s="7">
        <v>1.7596624830000001</v>
      </c>
      <c r="K584" s="18">
        <v>0</v>
      </c>
      <c r="L584" s="15">
        <v>0.97955364599999994</v>
      </c>
      <c r="M584" s="15">
        <v>0.83762460699999997</v>
      </c>
      <c r="N584" s="7">
        <v>181.70682068258085</v>
      </c>
      <c r="O584" s="8">
        <f t="shared" si="58"/>
        <v>181.71</v>
      </c>
      <c r="P584" s="5">
        <f t="shared" si="55"/>
        <v>182.45181864737944</v>
      </c>
      <c r="Q584" s="5">
        <f t="shared" si="56"/>
        <v>185.27982183641384</v>
      </c>
      <c r="R584" s="10">
        <f>Q584*Index!$H$16</f>
        <v>253.52891271884798</v>
      </c>
      <c r="T584" s="7">
        <v>9.0845913936107596</v>
      </c>
      <c r="U584" s="5">
        <f t="shared" si="57"/>
        <v>9.2254025602117267</v>
      </c>
      <c r="V584" s="5">
        <f>U584*(Index!$G$16/Index!$G$7)</f>
        <v>10.437696223845741</v>
      </c>
      <c r="X584" s="7">
        <v>259.43</v>
      </c>
      <c r="Y584" s="20">
        <f t="shared" si="59"/>
        <v>259.43</v>
      </c>
    </row>
    <row r="585" spans="1:25">
      <c r="A585" s="2" t="s">
        <v>792</v>
      </c>
      <c r="B585" s="2" t="s">
        <v>33</v>
      </c>
      <c r="C585" s="2">
        <v>60</v>
      </c>
      <c r="D585" s="2" t="s">
        <v>203</v>
      </c>
      <c r="E585" s="2" t="s">
        <v>34</v>
      </c>
      <c r="F585" s="2" t="s">
        <v>22</v>
      </c>
      <c r="G585" s="16">
        <v>60.4475695</v>
      </c>
      <c r="H585" s="16">
        <v>46.143114140000002</v>
      </c>
      <c r="I585" s="16">
        <f t="shared" si="54"/>
        <v>26.750316188147139</v>
      </c>
      <c r="J585" s="7">
        <v>1.892692501</v>
      </c>
      <c r="K585" s="18">
        <v>1</v>
      </c>
      <c r="L585" s="15">
        <v>1.035402113</v>
      </c>
      <c r="M585" s="15">
        <v>0.79009199200000002</v>
      </c>
      <c r="N585" s="7">
        <v>165.03878426064819</v>
      </c>
      <c r="O585" s="8">
        <f t="shared" si="58"/>
        <v>165.04</v>
      </c>
      <c r="P585" s="5">
        <f t="shared" si="55"/>
        <v>165.71544327611684</v>
      </c>
      <c r="Q585" s="5">
        <f t="shared" si="56"/>
        <v>168.28403264689666</v>
      </c>
      <c r="R585" s="10">
        <f>Q585*Index!$H$16</f>
        <v>230.27260822055538</v>
      </c>
      <c r="T585" s="7">
        <v>7.836064769274337</v>
      </c>
      <c r="U585" s="5">
        <f t="shared" si="57"/>
        <v>7.9575237731980897</v>
      </c>
      <c r="V585" s="5">
        <f>U585*(Index!$G$16/Index!$G$7)</f>
        <v>9.0032077512687092</v>
      </c>
      <c r="X585" s="7">
        <v>239.28</v>
      </c>
      <c r="Y585" s="20">
        <f t="shared" si="59"/>
        <v>239.28</v>
      </c>
    </row>
    <row r="586" spans="1:25">
      <c r="A586" s="2" t="s">
        <v>793</v>
      </c>
      <c r="B586" s="2" t="s">
        <v>33</v>
      </c>
      <c r="C586" s="2">
        <v>60</v>
      </c>
      <c r="D586" s="2" t="s">
        <v>42</v>
      </c>
      <c r="E586" s="2" t="s">
        <v>35</v>
      </c>
      <c r="F586" s="2" t="s">
        <v>22</v>
      </c>
      <c r="G586" s="16">
        <v>60.4475695</v>
      </c>
      <c r="H586" s="16">
        <v>16.983025850000001</v>
      </c>
      <c r="I586" s="16">
        <f t="shared" si="54"/>
        <v>16.981590062037938</v>
      </c>
      <c r="J586" s="7">
        <v>2.483560797</v>
      </c>
      <c r="K586" s="18">
        <v>0</v>
      </c>
      <c r="L586" s="15">
        <v>1.0005027049999999</v>
      </c>
      <c r="M586" s="15">
        <v>0.99947901400000005</v>
      </c>
      <c r="N586" s="7">
        <v>192.30002525652858</v>
      </c>
      <c r="O586" s="8">
        <f t="shared" si="58"/>
        <v>192.3</v>
      </c>
      <c r="P586" s="5">
        <f t="shared" si="55"/>
        <v>193.08845536008036</v>
      </c>
      <c r="Q586" s="5">
        <f t="shared" si="56"/>
        <v>196.08132641816161</v>
      </c>
      <c r="R586" s="10">
        <f>Q586*Index!$H$16</f>
        <v>268.30922546524096</v>
      </c>
      <c r="T586" s="7">
        <v>9.3965315108380096</v>
      </c>
      <c r="U586" s="5">
        <f t="shared" si="57"/>
        <v>9.542177749256</v>
      </c>
      <c r="V586" s="5">
        <f>U586*(Index!$G$16/Index!$G$7)</f>
        <v>10.796098274370411</v>
      </c>
      <c r="X586" s="7">
        <v>279.11</v>
      </c>
      <c r="Y586" s="20">
        <f t="shared" si="59"/>
        <v>279.11</v>
      </c>
    </row>
    <row r="587" spans="1:25">
      <c r="A587" s="2" t="s">
        <v>794</v>
      </c>
      <c r="B587" s="2" t="s">
        <v>33</v>
      </c>
      <c r="C587" s="2">
        <v>60</v>
      </c>
      <c r="D587" s="2" t="s">
        <v>43</v>
      </c>
      <c r="E587" s="2" t="s">
        <v>35</v>
      </c>
      <c r="F587" s="2" t="s">
        <v>22</v>
      </c>
      <c r="G587" s="16">
        <v>60.4475695</v>
      </c>
      <c r="H587" s="16">
        <v>27.112499939999999</v>
      </c>
      <c r="I587" s="16">
        <f t="shared" si="54"/>
        <v>28.877034445572946</v>
      </c>
      <c r="J587" s="7">
        <v>2.8455207680000001</v>
      </c>
      <c r="K587" s="18">
        <v>0</v>
      </c>
      <c r="L587" s="15">
        <v>1.020924349</v>
      </c>
      <c r="M587" s="15">
        <v>0.99924374900000001</v>
      </c>
      <c r="N587" s="7">
        <v>254.17501581344888</v>
      </c>
      <c r="O587" s="8">
        <f t="shared" si="58"/>
        <v>254.18</v>
      </c>
      <c r="P587" s="5">
        <f t="shared" si="55"/>
        <v>255.21713337828402</v>
      </c>
      <c r="Q587" s="5">
        <f t="shared" si="56"/>
        <v>259.17299894564746</v>
      </c>
      <c r="R587" s="10">
        <f>Q587*Index!$H$16</f>
        <v>354.64114752219223</v>
      </c>
      <c r="T587" s="7">
        <v>9.9005556892920712</v>
      </c>
      <c r="U587" s="5">
        <f t="shared" si="57"/>
        <v>10.0540143024761</v>
      </c>
      <c r="V587" s="5">
        <f>U587*(Index!$G$16/Index!$G$7)</f>
        <v>11.375194354341263</v>
      </c>
      <c r="X587" s="7">
        <v>366.02</v>
      </c>
      <c r="Y587" s="20">
        <f t="shared" si="59"/>
        <v>366.02</v>
      </c>
    </row>
    <row r="588" spans="1:25">
      <c r="A588" s="2" t="s">
        <v>795</v>
      </c>
      <c r="B588" s="2" t="s">
        <v>33</v>
      </c>
      <c r="C588" s="2">
        <v>60</v>
      </c>
      <c r="D588" s="2" t="s">
        <v>44</v>
      </c>
      <c r="E588" s="2" t="s">
        <v>35</v>
      </c>
      <c r="F588" s="2" t="s">
        <v>22</v>
      </c>
      <c r="G588" s="16">
        <v>60.4475695</v>
      </c>
      <c r="H588" s="16">
        <v>36.906516160000002</v>
      </c>
      <c r="I588" s="16">
        <f t="shared" si="54"/>
        <v>40.079356206534641</v>
      </c>
      <c r="J588" s="7">
        <v>2.8938253390000002</v>
      </c>
      <c r="K588" s="18">
        <v>0</v>
      </c>
      <c r="L588" s="15">
        <v>1.0388986330000001</v>
      </c>
      <c r="M588" s="15">
        <v>0.993928272</v>
      </c>
      <c r="N588" s="7">
        <v>290.90736503565859</v>
      </c>
      <c r="O588" s="8">
        <f t="shared" si="58"/>
        <v>290.91000000000003</v>
      </c>
      <c r="P588" s="5">
        <f t="shared" si="55"/>
        <v>292.10008523230476</v>
      </c>
      <c r="Q588" s="5">
        <f t="shared" si="56"/>
        <v>296.62763655340552</v>
      </c>
      <c r="R588" s="10">
        <f>Q588*Index!$H$16</f>
        <v>405.89245732406249</v>
      </c>
      <c r="T588" s="7">
        <v>11.73773712738743</v>
      </c>
      <c r="U588" s="5">
        <f t="shared" si="57"/>
        <v>11.919672052861936</v>
      </c>
      <c r="V588" s="5">
        <f>U588*(Index!$G$16/Index!$G$7)</f>
        <v>13.486014855570843</v>
      </c>
      <c r="X588" s="7">
        <v>419.38</v>
      </c>
      <c r="Y588" s="20">
        <f t="shared" si="59"/>
        <v>419.38</v>
      </c>
    </row>
    <row r="589" spans="1:25">
      <c r="A589" s="2" t="s">
        <v>796</v>
      </c>
      <c r="B589" s="2" t="s">
        <v>33</v>
      </c>
      <c r="C589" s="2">
        <v>60</v>
      </c>
      <c r="D589" s="2" t="s">
        <v>45</v>
      </c>
      <c r="E589" s="2" t="s">
        <v>35</v>
      </c>
      <c r="F589" s="2" t="s">
        <v>22</v>
      </c>
      <c r="G589" s="16">
        <v>60.4475695</v>
      </c>
      <c r="H589" s="16">
        <v>48.67453604</v>
      </c>
      <c r="I589" s="16">
        <f t="shared" si="54"/>
        <v>55.034438460083223</v>
      </c>
      <c r="J589" s="7">
        <v>2.8295098699999999</v>
      </c>
      <c r="K589" s="18">
        <v>0</v>
      </c>
      <c r="L589" s="15">
        <v>1.059430622</v>
      </c>
      <c r="M589" s="15">
        <v>0.99891622599999996</v>
      </c>
      <c r="N589" s="7">
        <v>326.75748132278005</v>
      </c>
      <c r="O589" s="8">
        <f t="shared" si="58"/>
        <v>326.76</v>
      </c>
      <c r="P589" s="5">
        <f t="shared" si="55"/>
        <v>328.09718699620345</v>
      </c>
      <c r="Q589" s="5">
        <f t="shared" si="56"/>
        <v>333.18269339464462</v>
      </c>
      <c r="R589" s="10">
        <f>Q589*Index!$H$16</f>
        <v>455.91281962513199</v>
      </c>
      <c r="T589" s="7">
        <v>9.8676248789621628</v>
      </c>
      <c r="U589" s="5">
        <f t="shared" si="57"/>
        <v>10.020573064586078</v>
      </c>
      <c r="V589" s="5">
        <f>U589*(Index!$G$16/Index!$G$7)</f>
        <v>11.337358663143261</v>
      </c>
      <c r="X589" s="7">
        <v>467.25</v>
      </c>
      <c r="Y589" s="20">
        <f t="shared" si="59"/>
        <v>467.25</v>
      </c>
    </row>
    <row r="590" spans="1:25">
      <c r="A590" s="2" t="s">
        <v>797</v>
      </c>
      <c r="B590" s="2" t="s">
        <v>33</v>
      </c>
      <c r="C590" s="2">
        <v>60</v>
      </c>
      <c r="D590" s="2" t="s">
        <v>1434</v>
      </c>
      <c r="E590" s="2" t="s">
        <v>35</v>
      </c>
      <c r="F590" s="2" t="s">
        <v>22</v>
      </c>
      <c r="G590" s="16">
        <v>60.4475695</v>
      </c>
      <c r="H590" s="16">
        <v>61.182483779999998</v>
      </c>
      <c r="I590" s="16">
        <f t="shared" si="54"/>
        <v>66.28655997876146</v>
      </c>
      <c r="J590" s="7">
        <v>2.8900842249999998</v>
      </c>
      <c r="K590" s="18">
        <v>0</v>
      </c>
      <c r="L590" s="15">
        <v>1.0519122460000001</v>
      </c>
      <c r="M590" s="15">
        <v>0.99054264599999997</v>
      </c>
      <c r="N590" s="7">
        <v>366.27230837761476</v>
      </c>
      <c r="O590" s="8">
        <f t="shared" si="58"/>
        <v>366.27</v>
      </c>
      <c r="P590" s="5">
        <f t="shared" si="55"/>
        <v>367.77402484196296</v>
      </c>
      <c r="Q590" s="5">
        <f t="shared" si="56"/>
        <v>373.47452222701338</v>
      </c>
      <c r="R590" s="10">
        <f>Q590*Index!$H$16</f>
        <v>511.04641946388551</v>
      </c>
      <c r="T590" s="7">
        <v>10.160962333049143</v>
      </c>
      <c r="U590" s="5">
        <f t="shared" si="57"/>
        <v>10.318457249211406</v>
      </c>
      <c r="V590" s="5">
        <f>U590*(Index!$G$16/Index!$G$7)</f>
        <v>11.674387276118585</v>
      </c>
      <c r="X590" s="7">
        <v>522.72</v>
      </c>
      <c r="Y590" s="20">
        <f t="shared" si="59"/>
        <v>522.72</v>
      </c>
    </row>
    <row r="591" spans="1:25">
      <c r="A591" s="2" t="s">
        <v>798</v>
      </c>
      <c r="B591" s="2" t="s">
        <v>33</v>
      </c>
      <c r="C591" s="2">
        <v>60</v>
      </c>
      <c r="D591" s="2" t="s">
        <v>1435</v>
      </c>
      <c r="E591" s="2" t="s">
        <v>35</v>
      </c>
      <c r="F591" s="2" t="s">
        <v>197</v>
      </c>
      <c r="G591" s="16">
        <v>60.4475695</v>
      </c>
      <c r="H591" s="16">
        <v>83.790873160000004</v>
      </c>
      <c r="I591" s="16">
        <f t="shared" si="54"/>
        <v>97.222218699798603</v>
      </c>
      <c r="J591" s="7">
        <v>3.2655199760000002</v>
      </c>
      <c r="K591" s="18">
        <v>0</v>
      </c>
      <c r="L591" s="15">
        <v>1.096866782</v>
      </c>
      <c r="M591" s="15">
        <v>0.99658323100000001</v>
      </c>
      <c r="N591" s="7">
        <v>514.87384300931751</v>
      </c>
      <c r="O591" s="8">
        <f t="shared" si="58"/>
        <v>514.87</v>
      </c>
      <c r="P591" s="5">
        <f t="shared" si="55"/>
        <v>516.98482576565573</v>
      </c>
      <c r="Q591" s="5">
        <f t="shared" si="56"/>
        <v>524.9980905650234</v>
      </c>
      <c r="R591" s="10">
        <f>Q591*Index!$H$16</f>
        <v>718.38473159769899</v>
      </c>
      <c r="T591" s="7">
        <v>13.350599143317154</v>
      </c>
      <c r="U591" s="5">
        <f t="shared" si="57"/>
        <v>13.557533430038571</v>
      </c>
      <c r="V591" s="5">
        <f>U591*(Index!$G$16/Index!$G$7)</f>
        <v>15.339104669284838</v>
      </c>
      <c r="X591" s="7">
        <v>733.72</v>
      </c>
      <c r="Y591" s="20">
        <f t="shared" si="59"/>
        <v>733.72</v>
      </c>
    </row>
    <row r="592" spans="1:25">
      <c r="A592" s="2" t="s">
        <v>799</v>
      </c>
      <c r="B592" s="2" t="s">
        <v>33</v>
      </c>
      <c r="C592" s="2">
        <v>60</v>
      </c>
      <c r="D592" s="2" t="s">
        <v>1429</v>
      </c>
      <c r="E592" s="2" t="s">
        <v>35</v>
      </c>
      <c r="F592" s="2" t="s">
        <v>197</v>
      </c>
      <c r="G592" s="16">
        <v>60.4475695</v>
      </c>
      <c r="H592" s="16">
        <v>62.3597982</v>
      </c>
      <c r="I592" s="16">
        <f t="shared" si="54"/>
        <v>55.617894282947233</v>
      </c>
      <c r="J592" s="7">
        <v>3.3971029829999999</v>
      </c>
      <c r="K592" s="18">
        <v>0</v>
      </c>
      <c r="L592" s="15">
        <v>0.97955364599999994</v>
      </c>
      <c r="M592" s="15">
        <v>0.96482903200000003</v>
      </c>
      <c r="N592" s="7">
        <v>394.28633339145216</v>
      </c>
      <c r="O592" s="8">
        <f t="shared" si="58"/>
        <v>394.29</v>
      </c>
      <c r="P592" s="5">
        <f t="shared" si="55"/>
        <v>395.90290735835708</v>
      </c>
      <c r="Q592" s="5">
        <f t="shared" si="56"/>
        <v>402.03940242241163</v>
      </c>
      <c r="R592" s="10">
        <f>Q592*Index!$H$16</f>
        <v>550.13336884727573</v>
      </c>
      <c r="T592" s="7">
        <v>11.384854583380616</v>
      </c>
      <c r="U592" s="5">
        <f t="shared" si="57"/>
        <v>11.561319829423017</v>
      </c>
      <c r="V592" s="5">
        <f>U592*(Index!$G$16/Index!$G$7)</f>
        <v>13.080572206864435</v>
      </c>
      <c r="X592" s="7">
        <v>553.53</v>
      </c>
      <c r="Y592" s="20">
        <f t="shared" si="59"/>
        <v>553.53</v>
      </c>
    </row>
    <row r="593" spans="1:25">
      <c r="A593" s="2" t="s">
        <v>800</v>
      </c>
      <c r="B593" s="2" t="s">
        <v>33</v>
      </c>
      <c r="C593" s="2">
        <v>60</v>
      </c>
      <c r="D593" s="2" t="s">
        <v>203</v>
      </c>
      <c r="E593" s="2" t="s">
        <v>35</v>
      </c>
      <c r="F593" s="2" t="s">
        <v>22</v>
      </c>
      <c r="G593" s="16">
        <v>60.4475695</v>
      </c>
      <c r="H593" s="16">
        <v>43.911308419999997</v>
      </c>
      <c r="I593" s="16">
        <f t="shared" si="54"/>
        <v>47.016081734668987</v>
      </c>
      <c r="J593" s="7">
        <v>3.1795770999999999</v>
      </c>
      <c r="K593" s="18">
        <v>1</v>
      </c>
      <c r="L593" s="15">
        <v>1.035402113</v>
      </c>
      <c r="M593" s="15">
        <v>0.99454203699999999</v>
      </c>
      <c r="N593" s="7">
        <v>341.68896441926</v>
      </c>
      <c r="O593" s="8">
        <f t="shared" si="58"/>
        <v>341.69</v>
      </c>
      <c r="P593" s="5">
        <f t="shared" si="55"/>
        <v>343.08988917337899</v>
      </c>
      <c r="Q593" s="5">
        <f t="shared" si="56"/>
        <v>348.40778245556641</v>
      </c>
      <c r="R593" s="10">
        <f>Q593*Index!$H$16</f>
        <v>476.74617447945161</v>
      </c>
      <c r="T593" s="7">
        <v>9.4466566721983867</v>
      </c>
      <c r="U593" s="5">
        <f t="shared" si="57"/>
        <v>9.5930798506174622</v>
      </c>
      <c r="V593" s="5">
        <f>U593*(Index!$G$16/Index!$G$7)</f>
        <v>10.853689329904162</v>
      </c>
      <c r="X593" s="7">
        <v>487.6</v>
      </c>
      <c r="Y593" s="20">
        <f t="shared" si="59"/>
        <v>487.6</v>
      </c>
    </row>
    <row r="594" spans="1:25">
      <c r="A594" s="2" t="s">
        <v>801</v>
      </c>
      <c r="B594" s="2" t="s">
        <v>33</v>
      </c>
      <c r="C594" s="2">
        <v>60</v>
      </c>
      <c r="D594" s="2" t="s">
        <v>42</v>
      </c>
      <c r="E594" s="2" t="s">
        <v>36</v>
      </c>
      <c r="F594" s="2" t="s">
        <v>22</v>
      </c>
      <c r="G594" s="16">
        <v>60.4475695</v>
      </c>
      <c r="H594" s="16">
        <v>18.294088800000001</v>
      </c>
      <c r="I594" s="16">
        <f t="shared" si="54"/>
        <v>18.229333487765032</v>
      </c>
      <c r="J594" s="7">
        <v>1.9388135200000001</v>
      </c>
      <c r="K594" s="18">
        <v>0</v>
      </c>
      <c r="L594" s="15">
        <v>1.0005027049999999</v>
      </c>
      <c r="M594" s="15">
        <v>0.99867558400000001</v>
      </c>
      <c r="N594" s="7">
        <v>152.53984326935324</v>
      </c>
      <c r="O594" s="8">
        <f t="shared" si="58"/>
        <v>152.54</v>
      </c>
      <c r="P594" s="5">
        <f t="shared" si="55"/>
        <v>153.16525662675758</v>
      </c>
      <c r="Q594" s="5">
        <f t="shared" si="56"/>
        <v>155.53931810447233</v>
      </c>
      <c r="R594" s="10">
        <f>Q594*Index!$H$16</f>
        <v>212.83329082038125</v>
      </c>
      <c r="T594" s="7">
        <v>8.0738721805211693</v>
      </c>
      <c r="U594" s="5">
        <f t="shared" si="57"/>
        <v>8.1990171993192487</v>
      </c>
      <c r="V594" s="5">
        <f>U594*(Index!$G$16/Index!$G$7)</f>
        <v>9.2764353969412845</v>
      </c>
      <c r="X594" s="7">
        <v>222.11</v>
      </c>
      <c r="Y594" s="20">
        <f t="shared" si="59"/>
        <v>222.11</v>
      </c>
    </row>
    <row r="595" spans="1:25">
      <c r="A595" s="2" t="s">
        <v>802</v>
      </c>
      <c r="B595" s="2" t="s">
        <v>33</v>
      </c>
      <c r="C595" s="2">
        <v>60</v>
      </c>
      <c r="D595" s="2" t="s">
        <v>43</v>
      </c>
      <c r="E595" s="2" t="s">
        <v>36</v>
      </c>
      <c r="F595" s="2" t="s">
        <v>22</v>
      </c>
      <c r="G595" s="16">
        <v>60.4475695</v>
      </c>
      <c r="H595" s="16">
        <v>29.180098439999998</v>
      </c>
      <c r="I595" s="16">
        <f t="shared" si="54"/>
        <v>30.930775511944518</v>
      </c>
      <c r="J595" s="7">
        <v>2.2154964810000002</v>
      </c>
      <c r="K595" s="18">
        <v>0</v>
      </c>
      <c r="L595" s="15">
        <v>1.020924349</v>
      </c>
      <c r="M595" s="15">
        <v>0.99863694700000005</v>
      </c>
      <c r="N595" s="7">
        <v>202.44840185350631</v>
      </c>
      <c r="O595" s="8">
        <f t="shared" si="58"/>
        <v>202.45</v>
      </c>
      <c r="P595" s="5">
        <f t="shared" si="55"/>
        <v>203.27844030110569</v>
      </c>
      <c r="Q595" s="5">
        <f t="shared" si="56"/>
        <v>206.42925612577284</v>
      </c>
      <c r="R595" s="10">
        <f>Q595*Index!$H$16</f>
        <v>282.46888592723155</v>
      </c>
      <c r="T595" s="7">
        <v>8.402317204242042</v>
      </c>
      <c r="U595" s="5">
        <f t="shared" si="57"/>
        <v>8.5325531209077941</v>
      </c>
      <c r="V595" s="5">
        <f>U595*(Index!$G$16/Index!$G$7)</f>
        <v>9.6538006779206071</v>
      </c>
      <c r="X595" s="7">
        <v>292.12</v>
      </c>
      <c r="Y595" s="20">
        <f t="shared" si="59"/>
        <v>292.12</v>
      </c>
    </row>
    <row r="596" spans="1:25">
      <c r="A596" s="2" t="s">
        <v>803</v>
      </c>
      <c r="B596" s="2" t="s">
        <v>33</v>
      </c>
      <c r="C596" s="2">
        <v>60</v>
      </c>
      <c r="D596" s="2" t="s">
        <v>44</v>
      </c>
      <c r="E596" s="2" t="s">
        <v>36</v>
      </c>
      <c r="F596" s="2" t="s">
        <v>22</v>
      </c>
      <c r="G596" s="16">
        <v>60.4475695</v>
      </c>
      <c r="H596" s="16">
        <v>39.6030722</v>
      </c>
      <c r="I596" s="16">
        <f t="shared" si="54"/>
        <v>39.188972058834906</v>
      </c>
      <c r="J596" s="7">
        <v>2.2527385089999998</v>
      </c>
      <c r="K596" s="18">
        <v>0</v>
      </c>
      <c r="L596" s="15">
        <v>1.0388986330000001</v>
      </c>
      <c r="M596" s="15">
        <v>0.95857388099999996</v>
      </c>
      <c r="N596" s="7">
        <v>224.45507415751328</v>
      </c>
      <c r="O596" s="8">
        <f t="shared" si="58"/>
        <v>224.46</v>
      </c>
      <c r="P596" s="5">
        <f t="shared" si="55"/>
        <v>225.37533996155909</v>
      </c>
      <c r="Q596" s="5">
        <f t="shared" si="56"/>
        <v>228.86865773096326</v>
      </c>
      <c r="R596" s="10">
        <f>Q596*Index!$H$16</f>
        <v>313.17399474392954</v>
      </c>
      <c r="T596" s="7">
        <v>8.4962904698932729</v>
      </c>
      <c r="U596" s="5">
        <f t="shared" si="57"/>
        <v>8.6279829721766195</v>
      </c>
      <c r="V596" s="5">
        <f>U596*(Index!$G$16/Index!$G$7)</f>
        <v>9.7617707954010875</v>
      </c>
      <c r="X596" s="7">
        <v>322.94</v>
      </c>
      <c r="Y596" s="20">
        <f t="shared" si="59"/>
        <v>322.94</v>
      </c>
    </row>
    <row r="597" spans="1:25">
      <c r="A597" s="2" t="s">
        <v>804</v>
      </c>
      <c r="B597" s="2" t="s">
        <v>33</v>
      </c>
      <c r="C597" s="2">
        <v>60</v>
      </c>
      <c r="D597" s="2" t="s">
        <v>45</v>
      </c>
      <c r="E597" s="2" t="s">
        <v>36</v>
      </c>
      <c r="F597" s="2" t="s">
        <v>22</v>
      </c>
      <c r="G597" s="16">
        <v>60.4475695</v>
      </c>
      <c r="H597" s="16">
        <v>52.14240453</v>
      </c>
      <c r="I597" s="16">
        <f t="shared" si="54"/>
        <v>57.962825743568757</v>
      </c>
      <c r="J597" s="7">
        <v>2.2702296660000001</v>
      </c>
      <c r="K597" s="18">
        <v>0</v>
      </c>
      <c r="L597" s="15">
        <v>1.059430622</v>
      </c>
      <c r="M597" s="15">
        <v>0.99269901299999996</v>
      </c>
      <c r="N597" s="7">
        <v>268.81879198004719</v>
      </c>
      <c r="O597" s="8">
        <f t="shared" si="58"/>
        <v>268.82</v>
      </c>
      <c r="P597" s="5">
        <f t="shared" si="55"/>
        <v>269.92094902716536</v>
      </c>
      <c r="Q597" s="5">
        <f t="shared" si="56"/>
        <v>274.10472373708643</v>
      </c>
      <c r="R597" s="10">
        <f>Q597*Index!$H$16</f>
        <v>375.07307536986127</v>
      </c>
      <c r="T597" s="7">
        <v>8.3015830525293328</v>
      </c>
      <c r="U597" s="5">
        <f t="shared" si="57"/>
        <v>8.4302575898435386</v>
      </c>
      <c r="V597" s="5">
        <f>U597*(Index!$G$16/Index!$G$7)</f>
        <v>9.538062673932501</v>
      </c>
      <c r="X597" s="7">
        <v>384.61</v>
      </c>
      <c r="Y597" s="20">
        <f t="shared" si="59"/>
        <v>384.61</v>
      </c>
    </row>
    <row r="598" spans="1:25">
      <c r="A598" s="2" t="s">
        <v>805</v>
      </c>
      <c r="B598" s="2" t="s">
        <v>33</v>
      </c>
      <c r="C598" s="2">
        <v>60</v>
      </c>
      <c r="D598" s="2" t="s">
        <v>1434</v>
      </c>
      <c r="E598" s="2" t="s">
        <v>36</v>
      </c>
      <c r="F598" s="2" t="s">
        <v>22</v>
      </c>
      <c r="G598" s="16">
        <v>60.4475695</v>
      </c>
      <c r="H598" s="16">
        <v>65.36587299</v>
      </c>
      <c r="I598" s="16">
        <f t="shared" si="54"/>
        <v>63.40127494084696</v>
      </c>
      <c r="J598" s="7">
        <v>2.376519697</v>
      </c>
      <c r="K598" s="18">
        <v>0</v>
      </c>
      <c r="L598" s="15">
        <v>1.0519122460000001</v>
      </c>
      <c r="M598" s="15">
        <v>0.93580508799999995</v>
      </c>
      <c r="N598" s="7">
        <v>294.32921826140335</v>
      </c>
      <c r="O598" s="8">
        <f t="shared" si="58"/>
        <v>294.33</v>
      </c>
      <c r="P598" s="5">
        <f t="shared" si="55"/>
        <v>295.53596805627512</v>
      </c>
      <c r="Q598" s="5">
        <f t="shared" si="56"/>
        <v>300.11677556114739</v>
      </c>
      <c r="R598" s="10">
        <f>Q598*Index!$H$16</f>
        <v>410.66684457352096</v>
      </c>
      <c r="T598" s="7">
        <v>9.2372936762271021</v>
      </c>
      <c r="U598" s="5">
        <f t="shared" si="57"/>
        <v>9.3804717282086223</v>
      </c>
      <c r="V598" s="5">
        <f>U598*(Index!$G$16/Index!$G$7)</f>
        <v>10.613142754083544</v>
      </c>
      <c r="X598" s="7">
        <v>421.28</v>
      </c>
      <c r="Y598" s="20">
        <f t="shared" si="59"/>
        <v>421.28</v>
      </c>
    </row>
    <row r="599" spans="1:25">
      <c r="A599" s="2" t="s">
        <v>806</v>
      </c>
      <c r="B599" s="2" t="s">
        <v>33</v>
      </c>
      <c r="C599" s="2">
        <v>60</v>
      </c>
      <c r="D599" s="2" t="s">
        <v>1435</v>
      </c>
      <c r="E599" s="2" t="s">
        <v>36</v>
      </c>
      <c r="F599" s="2" t="s">
        <v>197</v>
      </c>
      <c r="G599" s="16">
        <v>60.4475695</v>
      </c>
      <c r="H599" s="16">
        <v>90.275626020000004</v>
      </c>
      <c r="I599" s="16">
        <f t="shared" si="54"/>
        <v>96.786521931439964</v>
      </c>
      <c r="J599" s="7">
        <v>2.2687516570000001</v>
      </c>
      <c r="K599" s="18">
        <v>0</v>
      </c>
      <c r="L599" s="15">
        <v>1.096866782</v>
      </c>
      <c r="M599" s="15">
        <v>0.95107055900000004</v>
      </c>
      <c r="N599" s="7">
        <v>356.72510558352207</v>
      </c>
      <c r="O599" s="8">
        <f t="shared" si="58"/>
        <v>356.73</v>
      </c>
      <c r="P599" s="5">
        <f t="shared" si="55"/>
        <v>358.18767851641451</v>
      </c>
      <c r="Q599" s="5">
        <f t="shared" si="56"/>
        <v>363.73958753341896</v>
      </c>
      <c r="R599" s="10">
        <f>Q599*Index!$H$16</f>
        <v>497.72555492616431</v>
      </c>
      <c r="T599" s="7">
        <v>11.648534622737225</v>
      </c>
      <c r="U599" s="5">
        <f t="shared" si="57"/>
        <v>11.829086909389654</v>
      </c>
      <c r="V599" s="5">
        <f>U599*(Index!$G$16/Index!$G$7)</f>
        <v>13.383526080280427</v>
      </c>
      <c r="X599" s="7">
        <v>511.11</v>
      </c>
      <c r="Y599" s="20">
        <f t="shared" si="59"/>
        <v>511.11</v>
      </c>
    </row>
    <row r="600" spans="1:25">
      <c r="A600" s="2" t="s">
        <v>807</v>
      </c>
      <c r="B600" s="2" t="s">
        <v>33</v>
      </c>
      <c r="C600" s="2">
        <v>60</v>
      </c>
      <c r="D600" s="2" t="s">
        <v>1429</v>
      </c>
      <c r="E600" s="2" t="s">
        <v>36</v>
      </c>
      <c r="F600" s="2" t="s">
        <v>197</v>
      </c>
      <c r="G600" s="16">
        <v>60.4475695</v>
      </c>
      <c r="H600" s="16">
        <v>67.193100959999995</v>
      </c>
      <c r="I600" s="16">
        <f t="shared" si="54"/>
        <v>58.743955485279955</v>
      </c>
      <c r="J600" s="7">
        <v>2.4663802760000002</v>
      </c>
      <c r="K600" s="18">
        <v>0</v>
      </c>
      <c r="L600" s="15">
        <v>0.97955364599999994</v>
      </c>
      <c r="M600" s="15">
        <v>0.95329666599999996</v>
      </c>
      <c r="N600" s="7">
        <v>293.97162638384219</v>
      </c>
      <c r="O600" s="8">
        <f t="shared" si="58"/>
        <v>293.97000000000003</v>
      </c>
      <c r="P600" s="5">
        <f t="shared" si="55"/>
        <v>295.17691005201596</v>
      </c>
      <c r="Q600" s="5">
        <f t="shared" si="56"/>
        <v>299.7521521578222</v>
      </c>
      <c r="R600" s="10">
        <f>Q600*Index!$H$16</f>
        <v>410.16790964320512</v>
      </c>
      <c r="T600" s="7">
        <v>9.9437612402467863</v>
      </c>
      <c r="U600" s="5">
        <f t="shared" si="57"/>
        <v>10.097889539470613</v>
      </c>
      <c r="V600" s="5">
        <f>U600*(Index!$G$16/Index!$G$7)</f>
        <v>11.424835157819377</v>
      </c>
      <c r="X600" s="7">
        <v>414.34</v>
      </c>
      <c r="Y600" s="20">
        <f t="shared" si="59"/>
        <v>414.34</v>
      </c>
    </row>
    <row r="601" spans="1:25">
      <c r="A601" s="2" t="s">
        <v>808</v>
      </c>
      <c r="B601" s="2" t="s">
        <v>33</v>
      </c>
      <c r="C601" s="2">
        <v>60</v>
      </c>
      <c r="D601" s="2" t="s">
        <v>203</v>
      </c>
      <c r="E601" s="2" t="s">
        <v>36</v>
      </c>
      <c r="F601" s="2" t="s">
        <v>22</v>
      </c>
      <c r="G601" s="16">
        <v>60.4475695</v>
      </c>
      <c r="H601" s="16">
        <v>47.470916250000002</v>
      </c>
      <c r="I601" s="16">
        <f t="shared" si="54"/>
        <v>47.017351458305725</v>
      </c>
      <c r="J601" s="7">
        <v>2.5706021670000001</v>
      </c>
      <c r="K601" s="18">
        <v>1</v>
      </c>
      <c r="L601" s="15">
        <v>1.035402113</v>
      </c>
      <c r="M601" s="15">
        <v>0.96174919999999997</v>
      </c>
      <c r="N601" s="7">
        <v>276.24955862355466</v>
      </c>
      <c r="O601" s="8">
        <f t="shared" si="58"/>
        <v>276.25</v>
      </c>
      <c r="P601" s="5">
        <f t="shared" si="55"/>
        <v>277.38218181391125</v>
      </c>
      <c r="Q601" s="5">
        <f t="shared" si="56"/>
        <v>281.6816056320269</v>
      </c>
      <c r="R601" s="10">
        <f>Q601*Index!$H$16</f>
        <v>385.44095358554426</v>
      </c>
      <c r="T601" s="7">
        <v>9.8841009481924598</v>
      </c>
      <c r="U601" s="5">
        <f t="shared" si="57"/>
        <v>10.037304512889444</v>
      </c>
      <c r="V601" s="5">
        <f>U601*(Index!$G$16/Index!$G$7)</f>
        <v>11.356288761167246</v>
      </c>
      <c r="X601" s="7">
        <v>396.8</v>
      </c>
      <c r="Y601" s="20">
        <f t="shared" si="59"/>
        <v>396.8</v>
      </c>
    </row>
    <row r="602" spans="1:25">
      <c r="A602" s="2" t="s">
        <v>809</v>
      </c>
      <c r="B602" s="2" t="s">
        <v>33</v>
      </c>
      <c r="C602" s="2">
        <v>60</v>
      </c>
      <c r="D602" s="2" t="s">
        <v>42</v>
      </c>
      <c r="E602" s="2" t="s">
        <v>37</v>
      </c>
      <c r="F602" s="2" t="s">
        <v>22</v>
      </c>
      <c r="G602" s="16">
        <v>60.4475695</v>
      </c>
      <c r="H602" s="16">
        <v>15.623362780000001</v>
      </c>
      <c r="I602" s="16">
        <f t="shared" si="54"/>
        <v>15.661604018011801</v>
      </c>
      <c r="J602" s="7">
        <v>1.354902432</v>
      </c>
      <c r="K602" s="18">
        <v>1</v>
      </c>
      <c r="L602" s="15">
        <v>1.0005027049999999</v>
      </c>
      <c r="M602" s="15">
        <v>1</v>
      </c>
      <c r="N602" s="7">
        <v>103.1205042</v>
      </c>
      <c r="O602" s="8">
        <f t="shared" si="58"/>
        <v>103.12</v>
      </c>
      <c r="P602" s="5">
        <f t="shared" si="55"/>
        <v>103.54329826722</v>
      </c>
      <c r="Q602" s="5">
        <f t="shared" si="56"/>
        <v>105.14821939036192</v>
      </c>
      <c r="R602" s="10">
        <f>Q602*Index!$H$16</f>
        <v>143.88028589480277</v>
      </c>
      <c r="T602" s="7">
        <v>7.6552075779999997</v>
      </c>
      <c r="U602" s="5">
        <f t="shared" si="57"/>
        <v>7.7738632954589999</v>
      </c>
      <c r="V602" s="5">
        <f>U602*(Index!$G$16/Index!$G$7)</f>
        <v>8.7954127783712881</v>
      </c>
      <c r="X602" s="7">
        <v>152.68</v>
      </c>
      <c r="Y602" s="20">
        <f t="shared" si="59"/>
        <v>152.68</v>
      </c>
    </row>
    <row r="603" spans="1:25">
      <c r="A603" s="2" t="s">
        <v>810</v>
      </c>
      <c r="B603" s="2" t="s">
        <v>33</v>
      </c>
      <c r="C603" s="2">
        <v>60</v>
      </c>
      <c r="D603" s="2" t="s">
        <v>43</v>
      </c>
      <c r="E603" s="2" t="s">
        <v>37</v>
      </c>
      <c r="F603" s="2" t="s">
        <v>22</v>
      </c>
      <c r="G603" s="16">
        <v>60.4475695</v>
      </c>
      <c r="H603" s="16">
        <v>24.941734790000002</v>
      </c>
      <c r="I603" s="16">
        <f t="shared" si="54"/>
        <v>26.67563114078564</v>
      </c>
      <c r="J603" s="7">
        <v>1.680150271</v>
      </c>
      <c r="K603" s="18">
        <v>0</v>
      </c>
      <c r="L603" s="15">
        <v>1.020924349</v>
      </c>
      <c r="M603" s="15">
        <v>0.99939410799999995</v>
      </c>
      <c r="N603" s="7">
        <v>146.38006931759026</v>
      </c>
      <c r="O603" s="8">
        <f t="shared" si="58"/>
        <v>146.38</v>
      </c>
      <c r="P603" s="5">
        <f t="shared" si="55"/>
        <v>146.98022760179236</v>
      </c>
      <c r="Q603" s="5">
        <f t="shared" si="56"/>
        <v>149.25842112962016</v>
      </c>
      <c r="R603" s="10">
        <f>Q603*Index!$H$16</f>
        <v>204.23878244299672</v>
      </c>
      <c r="T603" s="7">
        <v>8.4078409150196478</v>
      </c>
      <c r="U603" s="5">
        <f t="shared" si="57"/>
        <v>8.5381624492024528</v>
      </c>
      <c r="V603" s="5">
        <f>U603*(Index!$G$16/Index!$G$7)</f>
        <v>9.6601471180219836</v>
      </c>
      <c r="X603" s="7">
        <v>213.9</v>
      </c>
      <c r="Y603" s="20">
        <f t="shared" si="59"/>
        <v>213.9</v>
      </c>
    </row>
    <row r="604" spans="1:25">
      <c r="A604" s="2" t="s">
        <v>811</v>
      </c>
      <c r="B604" s="2" t="s">
        <v>33</v>
      </c>
      <c r="C604" s="2">
        <v>60</v>
      </c>
      <c r="D604" s="2" t="s">
        <v>44</v>
      </c>
      <c r="E604" s="2" t="s">
        <v>37</v>
      </c>
      <c r="F604" s="2" t="s">
        <v>22</v>
      </c>
      <c r="G604" s="16">
        <v>60.4475695</v>
      </c>
      <c r="H604" s="16">
        <v>33.950963190000003</v>
      </c>
      <c r="I604" s="16">
        <f t="shared" si="54"/>
        <v>36.28028259614166</v>
      </c>
      <c r="J604" s="7">
        <v>1.7236048470000001</v>
      </c>
      <c r="K604" s="18">
        <v>0</v>
      </c>
      <c r="L604" s="15">
        <v>1.0388986330000001</v>
      </c>
      <c r="M604" s="15">
        <v>0.986309294</v>
      </c>
      <c r="N604" s="7">
        <v>166.72059474258583</v>
      </c>
      <c r="O604" s="8">
        <f t="shared" si="58"/>
        <v>166.72</v>
      </c>
      <c r="P604" s="5">
        <f t="shared" si="55"/>
        <v>167.40414918103042</v>
      </c>
      <c r="Q604" s="5">
        <f t="shared" si="56"/>
        <v>169.9989134933364</v>
      </c>
      <c r="R604" s="10">
        <f>Q604*Index!$H$16</f>
        <v>232.61917716762673</v>
      </c>
      <c r="T604" s="7">
        <v>9.2877705345521857</v>
      </c>
      <c r="U604" s="5">
        <f t="shared" si="57"/>
        <v>9.4317309778377449</v>
      </c>
      <c r="V604" s="5">
        <f>U604*(Index!$G$16/Index!$G$7)</f>
        <v>10.671137890100544</v>
      </c>
      <c r="X604" s="7">
        <v>243.29</v>
      </c>
      <c r="Y604" s="20">
        <f t="shared" si="59"/>
        <v>243.29</v>
      </c>
    </row>
    <row r="605" spans="1:25">
      <c r="A605" s="2" t="s">
        <v>812</v>
      </c>
      <c r="B605" s="2" t="s">
        <v>33</v>
      </c>
      <c r="C605" s="2">
        <v>60</v>
      </c>
      <c r="D605" s="2" t="s">
        <v>45</v>
      </c>
      <c r="E605" s="2" t="s">
        <v>37</v>
      </c>
      <c r="F605" s="2" t="s">
        <v>22</v>
      </c>
      <c r="G605" s="16">
        <v>60.4475695</v>
      </c>
      <c r="H605" s="16">
        <v>44.776100589999999</v>
      </c>
      <c r="I605" s="16">
        <f t="shared" si="54"/>
        <v>50.664418434790349</v>
      </c>
      <c r="J605" s="7">
        <v>1.709571073</v>
      </c>
      <c r="K605" s="18">
        <v>0</v>
      </c>
      <c r="L605" s="15">
        <v>1.059430622</v>
      </c>
      <c r="M605" s="15">
        <v>0.99672408000000001</v>
      </c>
      <c r="N605" s="7">
        <v>189.95384049638596</v>
      </c>
      <c r="O605" s="8">
        <f t="shared" si="58"/>
        <v>189.95</v>
      </c>
      <c r="P605" s="5">
        <f t="shared" si="55"/>
        <v>190.73265124242116</v>
      </c>
      <c r="Q605" s="5">
        <f t="shared" si="56"/>
        <v>193.68900733667869</v>
      </c>
      <c r="R605" s="10">
        <f>Q605*Index!$H$16</f>
        <v>265.03567927120139</v>
      </c>
      <c r="T605" s="7">
        <v>8.2590292744833622</v>
      </c>
      <c r="U605" s="5">
        <f t="shared" si="57"/>
        <v>8.3870442282378548</v>
      </c>
      <c r="V605" s="5">
        <f>U605*(Index!$G$16/Index!$G$7)</f>
        <v>9.4891707217052179</v>
      </c>
      <c r="X605" s="7">
        <v>274.52</v>
      </c>
      <c r="Y605" s="20">
        <f t="shared" si="59"/>
        <v>274.52</v>
      </c>
    </row>
    <row r="606" spans="1:25">
      <c r="A606" s="2" t="s">
        <v>813</v>
      </c>
      <c r="B606" s="2" t="s">
        <v>33</v>
      </c>
      <c r="C606" s="2">
        <v>60</v>
      </c>
      <c r="D606" s="2" t="s">
        <v>1434</v>
      </c>
      <c r="E606" s="2" t="s">
        <v>37</v>
      </c>
      <c r="F606" s="2" t="s">
        <v>22</v>
      </c>
      <c r="G606" s="16">
        <v>60.4475695</v>
      </c>
      <c r="H606" s="16">
        <v>56.281318200000001</v>
      </c>
      <c r="I606" s="16">
        <f t="shared" si="54"/>
        <v>60.381296904160735</v>
      </c>
      <c r="J606" s="7">
        <v>1.7121599869999999</v>
      </c>
      <c r="K606" s="18">
        <v>0</v>
      </c>
      <c r="L606" s="15">
        <v>1.0519122460000001</v>
      </c>
      <c r="M606" s="15">
        <v>0.984040205</v>
      </c>
      <c r="N606" s="7">
        <v>206.87835026733538</v>
      </c>
      <c r="O606" s="8">
        <f t="shared" si="58"/>
        <v>206.88</v>
      </c>
      <c r="P606" s="5">
        <f t="shared" si="55"/>
        <v>207.72655150343144</v>
      </c>
      <c r="Q606" s="5">
        <f t="shared" si="56"/>
        <v>210.94631305173465</v>
      </c>
      <c r="R606" s="10">
        <f>Q606*Index!$H$16</f>
        <v>288.6498316976747</v>
      </c>
      <c r="T606" s="7">
        <v>9.243464665255205</v>
      </c>
      <c r="U606" s="5">
        <f t="shared" si="57"/>
        <v>9.3867383675666609</v>
      </c>
      <c r="V606" s="5">
        <f>U606*(Index!$G$16/Index!$G$7)</f>
        <v>10.620232881320453</v>
      </c>
      <c r="X606" s="7">
        <v>299.27</v>
      </c>
      <c r="Y606" s="20">
        <f t="shared" si="59"/>
        <v>299.27</v>
      </c>
    </row>
    <row r="607" spans="1:25">
      <c r="A607" s="2" t="s">
        <v>814</v>
      </c>
      <c r="B607" s="2" t="s">
        <v>33</v>
      </c>
      <c r="C607" s="2">
        <v>60</v>
      </c>
      <c r="D607" s="2" t="s">
        <v>1435</v>
      </c>
      <c r="E607" s="2" t="s">
        <v>37</v>
      </c>
      <c r="F607" s="2" t="s">
        <v>197</v>
      </c>
      <c r="G607" s="16">
        <v>60.4475695</v>
      </c>
      <c r="H607" s="16">
        <v>77.082651999999996</v>
      </c>
      <c r="I607" s="16">
        <f t="shared" si="54"/>
        <v>88.648645793908528</v>
      </c>
      <c r="J607" s="7">
        <v>1.5931124729999999</v>
      </c>
      <c r="K607" s="18">
        <v>0</v>
      </c>
      <c r="L607" s="15">
        <v>1.096866782</v>
      </c>
      <c r="M607" s="15">
        <v>0.98835870699999995</v>
      </c>
      <c r="N607" s="7">
        <v>237.52704029244691</v>
      </c>
      <c r="O607" s="8">
        <f t="shared" si="58"/>
        <v>237.53</v>
      </c>
      <c r="P607" s="5">
        <f t="shared" si="55"/>
        <v>238.50090115764596</v>
      </c>
      <c r="Q607" s="5">
        <f t="shared" si="56"/>
        <v>242.19766512558948</v>
      </c>
      <c r="R607" s="10">
        <f>Q607*Index!$H$16</f>
        <v>331.41283326874577</v>
      </c>
      <c r="T607" s="7">
        <v>12.883430368961351</v>
      </c>
      <c r="U607" s="5">
        <f t="shared" si="57"/>
        <v>13.083123539680253</v>
      </c>
      <c r="V607" s="5">
        <f>U607*(Index!$G$16/Index!$G$7)</f>
        <v>14.802353423056896</v>
      </c>
      <c r="X607" s="7">
        <v>346.22</v>
      </c>
      <c r="Y607" s="20">
        <f t="shared" si="59"/>
        <v>346.22</v>
      </c>
    </row>
    <row r="608" spans="1:25">
      <c r="A608" s="2" t="s">
        <v>815</v>
      </c>
      <c r="B608" s="2" t="s">
        <v>33</v>
      </c>
      <c r="C608" s="2">
        <v>60</v>
      </c>
      <c r="D608" s="2" t="s">
        <v>1429</v>
      </c>
      <c r="E608" s="2" t="s">
        <v>37</v>
      </c>
      <c r="F608" s="2" t="s">
        <v>197</v>
      </c>
      <c r="G608" s="16">
        <v>60.4475695</v>
      </c>
      <c r="H608" s="16">
        <v>57.367367340000001</v>
      </c>
      <c r="I608" s="16">
        <f t="shared" si="54"/>
        <v>54.007352425775466</v>
      </c>
      <c r="J608" s="7">
        <v>1.6250703449999999</v>
      </c>
      <c r="K608" s="18">
        <v>0</v>
      </c>
      <c r="L608" s="15">
        <v>0.97955364599999994</v>
      </c>
      <c r="M608" s="15">
        <v>0.99175841300000001</v>
      </c>
      <c r="N608" s="7">
        <v>185.99729955227261</v>
      </c>
      <c r="O608" s="8">
        <f t="shared" si="58"/>
        <v>186</v>
      </c>
      <c r="P608" s="5">
        <f t="shared" si="55"/>
        <v>186.75988848043693</v>
      </c>
      <c r="Q608" s="5">
        <f t="shared" si="56"/>
        <v>189.65466675188372</v>
      </c>
      <c r="R608" s="10">
        <f>Q608*Index!$H$16</f>
        <v>259.51526171108708</v>
      </c>
      <c r="T608" s="7">
        <v>9.4282267615354325</v>
      </c>
      <c r="U608" s="5">
        <f t="shared" si="57"/>
        <v>9.5743642763392316</v>
      </c>
      <c r="V608" s="5">
        <f>U608*(Index!$G$16/Index!$G$7)</f>
        <v>10.832514375456807</v>
      </c>
      <c r="X608" s="7">
        <v>265.7</v>
      </c>
      <c r="Y608" s="20">
        <f t="shared" si="59"/>
        <v>265.7</v>
      </c>
    </row>
    <row r="609" spans="1:25">
      <c r="A609" s="2" t="s">
        <v>816</v>
      </c>
      <c r="B609" s="2" t="s">
        <v>33</v>
      </c>
      <c r="C609" s="2">
        <v>60</v>
      </c>
      <c r="D609" s="2" t="s">
        <v>203</v>
      </c>
      <c r="E609" s="2" t="s">
        <v>37</v>
      </c>
      <c r="F609" s="2" t="s">
        <v>22</v>
      </c>
      <c r="G609" s="16">
        <v>60.4475695</v>
      </c>
      <c r="H609" s="16">
        <v>40.39666149</v>
      </c>
      <c r="I609" s="16">
        <f t="shared" si="54"/>
        <v>42.393261459492081</v>
      </c>
      <c r="J609" s="7">
        <v>1.986513558</v>
      </c>
      <c r="K609" s="18">
        <v>1</v>
      </c>
      <c r="L609" s="15">
        <v>1.035402113</v>
      </c>
      <c r="M609" s="15">
        <v>0.98493023999999996</v>
      </c>
      <c r="N609" s="7">
        <v>204.29470492018962</v>
      </c>
      <c r="O609" s="8">
        <f t="shared" si="58"/>
        <v>204.29</v>
      </c>
      <c r="P609" s="5">
        <f t="shared" si="55"/>
        <v>205.13231321036238</v>
      </c>
      <c r="Q609" s="5">
        <f t="shared" si="56"/>
        <v>208.31186406512302</v>
      </c>
      <c r="R609" s="10">
        <f>Q609*Index!$H$16</f>
        <v>285.04496539022205</v>
      </c>
      <c r="T609" s="7">
        <v>9.1279069136864521</v>
      </c>
      <c r="U609" s="5">
        <f t="shared" si="57"/>
        <v>9.2693894708485924</v>
      </c>
      <c r="V609" s="5">
        <f>U609*(Index!$G$16/Index!$G$7)</f>
        <v>10.487463375799976</v>
      </c>
      <c r="X609" s="7">
        <v>295.52999999999997</v>
      </c>
      <c r="Y609" s="20">
        <f t="shared" si="59"/>
        <v>295.52999999999997</v>
      </c>
    </row>
    <row r="610" spans="1:25">
      <c r="A610" s="2" t="s">
        <v>817</v>
      </c>
      <c r="B610" s="2" t="s">
        <v>33</v>
      </c>
      <c r="C610" s="2">
        <v>60</v>
      </c>
      <c r="D610" s="2" t="s">
        <v>42</v>
      </c>
      <c r="E610" s="2" t="s">
        <v>38</v>
      </c>
      <c r="F610" s="2" t="s">
        <v>22</v>
      </c>
      <c r="G610" s="16">
        <v>60.4475695</v>
      </c>
      <c r="H610" s="16">
        <v>16.664918350000001</v>
      </c>
      <c r="I610" s="16">
        <f t="shared" si="54"/>
        <v>16.703683183204632</v>
      </c>
      <c r="J610" s="7">
        <v>1.384805402</v>
      </c>
      <c r="K610" s="18">
        <v>1</v>
      </c>
      <c r="L610" s="15">
        <v>1.0005027049999999</v>
      </c>
      <c r="M610" s="15">
        <v>1</v>
      </c>
      <c r="N610" s="7">
        <v>106.8394715</v>
      </c>
      <c r="O610" s="8">
        <f t="shared" si="58"/>
        <v>106.84</v>
      </c>
      <c r="P610" s="5">
        <f t="shared" si="55"/>
        <v>107.27751333315</v>
      </c>
      <c r="Q610" s="5">
        <f t="shared" si="56"/>
        <v>108.94031478981383</v>
      </c>
      <c r="R610" s="10">
        <f>Q610*Index!$H$16</f>
        <v>149.06922559703341</v>
      </c>
      <c r="T610" s="7">
        <v>7.6330212260000003</v>
      </c>
      <c r="U610" s="5">
        <f t="shared" si="57"/>
        <v>7.7513330550030011</v>
      </c>
      <c r="V610" s="5">
        <f>U610*(Index!$G$16/Index!$G$7)</f>
        <v>8.7699218792809699</v>
      </c>
      <c r="X610" s="7">
        <v>157.84</v>
      </c>
      <c r="Y610" s="20">
        <f t="shared" si="59"/>
        <v>157.84</v>
      </c>
    </row>
    <row r="611" spans="1:25">
      <c r="A611" s="2" t="s">
        <v>818</v>
      </c>
      <c r="B611" s="2" t="s">
        <v>33</v>
      </c>
      <c r="C611" s="2">
        <v>60</v>
      </c>
      <c r="D611" s="2" t="s">
        <v>43</v>
      </c>
      <c r="E611" s="2" t="s">
        <v>38</v>
      </c>
      <c r="F611" s="2" t="s">
        <v>22</v>
      </c>
      <c r="G611" s="16">
        <v>60.4475695</v>
      </c>
      <c r="H611" s="16">
        <v>26.604662879999999</v>
      </c>
      <c r="I611" s="16">
        <f t="shared" si="54"/>
        <v>28.371932837184332</v>
      </c>
      <c r="J611" s="7">
        <v>1.6869993210000001</v>
      </c>
      <c r="K611" s="18">
        <v>0</v>
      </c>
      <c r="L611" s="15">
        <v>1.020924349</v>
      </c>
      <c r="M611" s="15">
        <v>0.99938968100000003</v>
      </c>
      <c r="N611" s="7">
        <v>149.83844020571448</v>
      </c>
      <c r="O611" s="8">
        <f t="shared" si="58"/>
        <v>149.84</v>
      </c>
      <c r="P611" s="5">
        <f t="shared" si="55"/>
        <v>150.4527778105579</v>
      </c>
      <c r="Q611" s="5">
        <f t="shared" si="56"/>
        <v>152.78479586662155</v>
      </c>
      <c r="R611" s="10">
        <f>Q611*Index!$H$16</f>
        <v>209.06412145752003</v>
      </c>
      <c r="T611" s="7">
        <v>8.9237666196431036</v>
      </c>
      <c r="U611" s="5">
        <f t="shared" si="57"/>
        <v>9.0620850022475725</v>
      </c>
      <c r="V611" s="5">
        <f>U611*(Index!$G$16/Index!$G$7)</f>
        <v>10.252917397455857</v>
      </c>
      <c r="X611" s="7">
        <v>219.32</v>
      </c>
      <c r="Y611" s="20">
        <f t="shared" si="59"/>
        <v>219.32</v>
      </c>
    </row>
    <row r="612" spans="1:25">
      <c r="A612" s="2" t="s">
        <v>819</v>
      </c>
      <c r="B612" s="2" t="s">
        <v>33</v>
      </c>
      <c r="C612" s="2">
        <v>60</v>
      </c>
      <c r="D612" s="2" t="s">
        <v>44</v>
      </c>
      <c r="E612" s="2" t="s">
        <v>38</v>
      </c>
      <c r="F612" s="2" t="s">
        <v>22</v>
      </c>
      <c r="G612" s="16">
        <v>60.4475695</v>
      </c>
      <c r="H612" s="16">
        <v>36.215251819999999</v>
      </c>
      <c r="I612" s="16">
        <f t="shared" si="54"/>
        <v>39.085271074026721</v>
      </c>
      <c r="J612" s="7">
        <v>1.7736269570000001</v>
      </c>
      <c r="K612" s="18">
        <v>0</v>
      </c>
      <c r="L612" s="15">
        <v>1.0388986330000001</v>
      </c>
      <c r="M612" s="15">
        <v>0.99113715499999999</v>
      </c>
      <c r="N612" s="7">
        <v>176.53412921797096</v>
      </c>
      <c r="O612" s="8">
        <f t="shared" si="58"/>
        <v>176.53</v>
      </c>
      <c r="P612" s="5">
        <f t="shared" si="55"/>
        <v>177.25791914776462</v>
      </c>
      <c r="Q612" s="5">
        <f t="shared" si="56"/>
        <v>180.005416894555</v>
      </c>
      <c r="R612" s="10">
        <f>Q612*Index!$H$16</f>
        <v>246.31164460570699</v>
      </c>
      <c r="T612" s="7">
        <v>10.837035582044088</v>
      </c>
      <c r="U612" s="5">
        <f t="shared" si="57"/>
        <v>11.005009633565772</v>
      </c>
      <c r="V612" s="5">
        <f>U612*(Index!$G$16/Index!$G$7)</f>
        <v>12.451158282356756</v>
      </c>
      <c r="X612" s="7">
        <v>258.76</v>
      </c>
      <c r="Y612" s="20">
        <f t="shared" si="59"/>
        <v>258.76</v>
      </c>
    </row>
    <row r="613" spans="1:25">
      <c r="A613" s="2" t="s">
        <v>820</v>
      </c>
      <c r="B613" s="2" t="s">
        <v>33</v>
      </c>
      <c r="C613" s="2">
        <v>60</v>
      </c>
      <c r="D613" s="2" t="s">
        <v>45</v>
      </c>
      <c r="E613" s="2" t="s">
        <v>38</v>
      </c>
      <c r="F613" s="2" t="s">
        <v>22</v>
      </c>
      <c r="G613" s="16">
        <v>60.4475695</v>
      </c>
      <c r="H613" s="16">
        <v>47.762871449999999</v>
      </c>
      <c r="I613" s="16">
        <f t="shared" si="54"/>
        <v>54.095303241339167</v>
      </c>
      <c r="J613" s="7">
        <v>1.7167627539999999</v>
      </c>
      <c r="K613" s="18">
        <v>0</v>
      </c>
      <c r="L613" s="15">
        <v>1.059430622</v>
      </c>
      <c r="M613" s="15">
        <v>0.99914008399999998</v>
      </c>
      <c r="N613" s="7">
        <v>196.64293765776708</v>
      </c>
      <c r="O613" s="8">
        <f t="shared" si="58"/>
        <v>196.64</v>
      </c>
      <c r="P613" s="5">
        <f t="shared" si="55"/>
        <v>197.44917370216393</v>
      </c>
      <c r="Q613" s="5">
        <f t="shared" si="56"/>
        <v>200.5096358945475</v>
      </c>
      <c r="R613" s="10">
        <f>Q613*Index!$H$16</f>
        <v>274.36873305545191</v>
      </c>
      <c r="T613" s="7">
        <v>7.7185416461113503</v>
      </c>
      <c r="U613" s="5">
        <f t="shared" si="57"/>
        <v>7.838179041626077</v>
      </c>
      <c r="V613" s="5">
        <f>U613*(Index!$G$16/Index!$G$7)</f>
        <v>8.8681801418029078</v>
      </c>
      <c r="X613" s="7">
        <v>283.24</v>
      </c>
      <c r="Y613" s="20">
        <f t="shared" si="59"/>
        <v>283.24</v>
      </c>
    </row>
    <row r="614" spans="1:25">
      <c r="A614" s="2" t="s">
        <v>821</v>
      </c>
      <c r="B614" s="2" t="s">
        <v>33</v>
      </c>
      <c r="C614" s="2">
        <v>60</v>
      </c>
      <c r="D614" s="2" t="s">
        <v>1434</v>
      </c>
      <c r="E614" s="2" t="s">
        <v>38</v>
      </c>
      <c r="F614" s="2" t="s">
        <v>22</v>
      </c>
      <c r="G614" s="16">
        <v>60.4475695</v>
      </c>
      <c r="H614" s="16">
        <v>60.036580549999996</v>
      </c>
      <c r="I614" s="16">
        <f t="shared" si="54"/>
        <v>65.211385941418953</v>
      </c>
      <c r="J614" s="7">
        <v>1.7354152380000001</v>
      </c>
      <c r="K614" s="18">
        <v>0</v>
      </c>
      <c r="L614" s="15">
        <v>1.0519122460000001</v>
      </c>
      <c r="M614" s="15">
        <v>0.99148013199999996</v>
      </c>
      <c r="N614" s="7">
        <v>218.07046615904392</v>
      </c>
      <c r="O614" s="8">
        <f t="shared" si="58"/>
        <v>218.07</v>
      </c>
      <c r="P614" s="5">
        <f t="shared" si="55"/>
        <v>218.964555070296</v>
      </c>
      <c r="Q614" s="5">
        <f t="shared" si="56"/>
        <v>222.35850567388562</v>
      </c>
      <c r="R614" s="10">
        <f>Q614*Index!$H$16</f>
        <v>304.26578360519841</v>
      </c>
      <c r="T614" s="7">
        <v>10.561040891721444</v>
      </c>
      <c r="U614" s="5">
        <f t="shared" si="57"/>
        <v>10.724737025543126</v>
      </c>
      <c r="V614" s="5">
        <f>U614*(Index!$G$16/Index!$G$7)</f>
        <v>12.13405555179166</v>
      </c>
      <c r="X614" s="7">
        <v>316.39999999999998</v>
      </c>
      <c r="Y614" s="20">
        <f t="shared" si="59"/>
        <v>316.39999999999998</v>
      </c>
    </row>
    <row r="615" spans="1:25">
      <c r="A615" s="2" t="s">
        <v>822</v>
      </c>
      <c r="B615" s="2" t="s">
        <v>33</v>
      </c>
      <c r="C615" s="2">
        <v>60</v>
      </c>
      <c r="D615" s="2" t="s">
        <v>1435</v>
      </c>
      <c r="E615" s="2" t="s">
        <v>38</v>
      </c>
      <c r="F615" s="2" t="s">
        <v>197</v>
      </c>
      <c r="G615" s="16">
        <v>60.4475695</v>
      </c>
      <c r="H615" s="16">
        <v>82.221391030000007</v>
      </c>
      <c r="I615" s="16">
        <f t="shared" si="54"/>
        <v>93.16977990083349</v>
      </c>
      <c r="J615" s="7">
        <v>2.0992926939999998</v>
      </c>
      <c r="K615" s="18">
        <v>0</v>
      </c>
      <c r="L615" s="15">
        <v>1.096866782</v>
      </c>
      <c r="M615" s="15">
        <v>0.98165048600000004</v>
      </c>
      <c r="N615" s="7">
        <v>322.48777924878567</v>
      </c>
      <c r="O615" s="8">
        <f t="shared" si="58"/>
        <v>322.49</v>
      </c>
      <c r="P615" s="5">
        <f t="shared" si="55"/>
        <v>323.80997914370568</v>
      </c>
      <c r="Q615" s="5">
        <f t="shared" si="56"/>
        <v>328.82903382043315</v>
      </c>
      <c r="R615" s="10">
        <f>Q615*Index!$H$16</f>
        <v>449.95545973964823</v>
      </c>
      <c r="T615" s="7">
        <v>14.390445674066481</v>
      </c>
      <c r="U615" s="5">
        <f t="shared" si="57"/>
        <v>14.613497582014512</v>
      </c>
      <c r="V615" s="5">
        <f>U615*(Index!$G$16/Index!$G$7)</f>
        <v>16.5338311833485</v>
      </c>
      <c r="X615" s="7">
        <v>466.49</v>
      </c>
      <c r="Y615" s="20">
        <f t="shared" si="59"/>
        <v>466.49</v>
      </c>
    </row>
    <row r="616" spans="1:25">
      <c r="A616" s="2" t="s">
        <v>823</v>
      </c>
      <c r="B616" s="2" t="s">
        <v>33</v>
      </c>
      <c r="C616" s="2">
        <v>60</v>
      </c>
      <c r="D616" s="2" t="s">
        <v>1429</v>
      </c>
      <c r="E616" s="2" t="s">
        <v>38</v>
      </c>
      <c r="F616" s="2" t="s">
        <v>197</v>
      </c>
      <c r="G616" s="16">
        <v>60.4475695</v>
      </c>
      <c r="H616" s="16">
        <v>61.19173902</v>
      </c>
      <c r="I616" s="16">
        <f t="shared" si="54"/>
        <v>57.644182141375936</v>
      </c>
      <c r="J616" s="7">
        <v>2.0918261500000002</v>
      </c>
      <c r="K616" s="18">
        <v>0</v>
      </c>
      <c r="L616" s="15">
        <v>0.97955364599999994</v>
      </c>
      <c r="M616" s="15">
        <v>0.99109981800000002</v>
      </c>
      <c r="N616" s="7">
        <v>247.02741429075408</v>
      </c>
      <c r="O616" s="8">
        <f t="shared" si="58"/>
        <v>247.03</v>
      </c>
      <c r="P616" s="5">
        <f t="shared" si="55"/>
        <v>248.04022668934618</v>
      </c>
      <c r="Q616" s="5">
        <f t="shared" si="56"/>
        <v>251.88485020303108</v>
      </c>
      <c r="R616" s="10">
        <f>Q616*Index!$H$16</f>
        <v>344.66835929228887</v>
      </c>
      <c r="T616" s="7">
        <v>11.803310701865366</v>
      </c>
      <c r="U616" s="5">
        <f t="shared" si="57"/>
        <v>11.986262017744279</v>
      </c>
      <c r="V616" s="5">
        <f>U616*(Index!$G$16/Index!$G$7)</f>
        <v>13.561355288734825</v>
      </c>
      <c r="X616" s="7">
        <v>352.07</v>
      </c>
      <c r="Y616" s="20">
        <f t="shared" si="59"/>
        <v>352.07</v>
      </c>
    </row>
    <row r="617" spans="1:25">
      <c r="A617" s="2" t="s">
        <v>824</v>
      </c>
      <c r="B617" s="2" t="s">
        <v>33</v>
      </c>
      <c r="C617" s="2">
        <v>60</v>
      </c>
      <c r="D617" s="2" t="s">
        <v>203</v>
      </c>
      <c r="E617" s="2" t="s">
        <v>38</v>
      </c>
      <c r="F617" s="2" t="s">
        <v>22</v>
      </c>
      <c r="G617" s="16">
        <v>60.4475695</v>
      </c>
      <c r="H617" s="16">
        <v>43.088778599999998</v>
      </c>
      <c r="I617" s="16">
        <f t="shared" si="54"/>
        <v>46.087681205259145</v>
      </c>
      <c r="J617" s="7">
        <v>2.0164165280000002</v>
      </c>
      <c r="K617" s="18">
        <v>1</v>
      </c>
      <c r="L617" s="15">
        <v>1.035402113</v>
      </c>
      <c r="M617" s="15">
        <v>0.99378272400000001</v>
      </c>
      <c r="N617" s="7">
        <v>214.81944025757409</v>
      </c>
      <c r="O617" s="8">
        <f t="shared" si="58"/>
        <v>214.82</v>
      </c>
      <c r="P617" s="5">
        <f t="shared" si="55"/>
        <v>215.70019996263014</v>
      </c>
      <c r="Q617" s="5">
        <f t="shared" si="56"/>
        <v>219.04355306205093</v>
      </c>
      <c r="R617" s="10">
        <f>Q617*Index!$H$16</f>
        <v>299.72974550313791</v>
      </c>
      <c r="T617" s="7">
        <v>9.0891724416840933</v>
      </c>
      <c r="U617" s="5">
        <f t="shared" si="57"/>
        <v>9.2300546145301983</v>
      </c>
      <c r="V617" s="5">
        <f>U617*(Index!$G$16/Index!$G$7)</f>
        <v>10.442959596308473</v>
      </c>
      <c r="X617" s="7">
        <v>310.17</v>
      </c>
      <c r="Y617" s="20">
        <f t="shared" si="59"/>
        <v>310.17</v>
      </c>
    </row>
    <row r="618" spans="1:25">
      <c r="A618" s="2" t="s">
        <v>825</v>
      </c>
      <c r="B618" s="2" t="s">
        <v>33</v>
      </c>
      <c r="C618" s="2">
        <v>60</v>
      </c>
      <c r="D618" s="2" t="s">
        <v>42</v>
      </c>
      <c r="E618" s="2" t="s">
        <v>39</v>
      </c>
      <c r="F618" s="2" t="s">
        <v>22</v>
      </c>
      <c r="G618" s="16">
        <v>60.4475695</v>
      </c>
      <c r="H618" s="16">
        <v>17.07610597</v>
      </c>
      <c r="I618" s="16">
        <f t="shared" si="54"/>
        <v>17.109634162710023</v>
      </c>
      <c r="J618" s="7">
        <v>1.479586662</v>
      </c>
      <c r="K618" s="18">
        <v>0</v>
      </c>
      <c r="L618" s="15">
        <v>1.0005027049999999</v>
      </c>
      <c r="M618" s="15">
        <v>0.99992981999999997</v>
      </c>
      <c r="N618" s="7">
        <v>114.75260409702156</v>
      </c>
      <c r="O618" s="8">
        <f t="shared" si="58"/>
        <v>114.75</v>
      </c>
      <c r="P618" s="5">
        <f t="shared" si="55"/>
        <v>115.22308977381935</v>
      </c>
      <c r="Q618" s="5">
        <f t="shared" si="56"/>
        <v>117.00904766531356</v>
      </c>
      <c r="R618" s="10">
        <f>Q618*Index!$H$16</f>
        <v>160.11013146939769</v>
      </c>
      <c r="T618" s="7">
        <v>7.6833530594373327</v>
      </c>
      <c r="U618" s="5">
        <f t="shared" si="57"/>
        <v>7.8024450318586123</v>
      </c>
      <c r="V618" s="5">
        <f>U618*(Index!$G$16/Index!$G$7)</f>
        <v>8.8277503896724845</v>
      </c>
      <c r="X618" s="7">
        <v>168.94</v>
      </c>
      <c r="Y618" s="20">
        <f t="shared" si="59"/>
        <v>168.94</v>
      </c>
    </row>
    <row r="619" spans="1:25">
      <c r="A619" s="2" t="s">
        <v>826</v>
      </c>
      <c r="B619" s="2" t="s">
        <v>33</v>
      </c>
      <c r="C619" s="2">
        <v>60</v>
      </c>
      <c r="D619" s="2" t="s">
        <v>43</v>
      </c>
      <c r="E619" s="2" t="s">
        <v>39</v>
      </c>
      <c r="F619" s="2" t="s">
        <v>22</v>
      </c>
      <c r="G619" s="16">
        <v>60.4475695</v>
      </c>
      <c r="H619" s="16">
        <v>27.24605218</v>
      </c>
      <c r="I619" s="16">
        <f t="shared" si="54"/>
        <v>28.937712476025567</v>
      </c>
      <c r="J619" s="7">
        <v>1.7721298400000001</v>
      </c>
      <c r="K619" s="18">
        <v>0</v>
      </c>
      <c r="L619" s="15">
        <v>1.020924349</v>
      </c>
      <c r="M619" s="15">
        <v>0.99839971000000005</v>
      </c>
      <c r="N619" s="7">
        <v>158.40232553529577</v>
      </c>
      <c r="O619" s="8">
        <f t="shared" si="58"/>
        <v>158.4</v>
      </c>
      <c r="P619" s="5">
        <f t="shared" si="55"/>
        <v>159.0517750699905</v>
      </c>
      <c r="Q619" s="5">
        <f t="shared" si="56"/>
        <v>161.51707758357537</v>
      </c>
      <c r="R619" s="10">
        <f>Q619*Index!$H$16</f>
        <v>221.01299893004185</v>
      </c>
      <c r="T619" s="7">
        <v>8.4783230672013499</v>
      </c>
      <c r="U619" s="5">
        <f t="shared" si="57"/>
        <v>8.6097370747429718</v>
      </c>
      <c r="V619" s="5">
        <f>U619*(Index!$G$16/Index!$G$7)</f>
        <v>9.7411272371930977</v>
      </c>
      <c r="X619" s="7">
        <v>230.75</v>
      </c>
      <c r="Y619" s="20">
        <f t="shared" si="59"/>
        <v>230.75</v>
      </c>
    </row>
    <row r="620" spans="1:25">
      <c r="A620" s="2" t="s">
        <v>827</v>
      </c>
      <c r="B620" s="2" t="s">
        <v>33</v>
      </c>
      <c r="C620" s="2">
        <v>60</v>
      </c>
      <c r="D620" s="2" t="s">
        <v>44</v>
      </c>
      <c r="E620" s="2" t="s">
        <v>39</v>
      </c>
      <c r="F620" s="2" t="s">
        <v>22</v>
      </c>
      <c r="G620" s="16">
        <v>60.4475695</v>
      </c>
      <c r="H620" s="16">
        <v>37.01847875</v>
      </c>
      <c r="I620" s="16">
        <f t="shared" si="54"/>
        <v>37.901077886552812</v>
      </c>
      <c r="J620" s="7">
        <v>1.839283518</v>
      </c>
      <c r="K620" s="18">
        <v>0</v>
      </c>
      <c r="L620" s="15">
        <v>1.0388986330000001</v>
      </c>
      <c r="M620" s="15">
        <v>0.97127421300000005</v>
      </c>
      <c r="N620" s="7">
        <v>180.89104632022588</v>
      </c>
      <c r="O620" s="8">
        <f t="shared" si="58"/>
        <v>180.89</v>
      </c>
      <c r="P620" s="5">
        <f t="shared" si="55"/>
        <v>181.63269961013881</v>
      </c>
      <c r="Q620" s="5">
        <f t="shared" si="56"/>
        <v>184.44800645409597</v>
      </c>
      <c r="R620" s="10">
        <f>Q620*Index!$H$16</f>
        <v>252.39069244547107</v>
      </c>
      <c r="T620" s="7">
        <v>8.594284664069006</v>
      </c>
      <c r="U620" s="5">
        <f t="shared" si="57"/>
        <v>8.7274960763620761</v>
      </c>
      <c r="V620" s="5">
        <f>U620*(Index!$G$16/Index!$G$7)</f>
        <v>9.8743607387667538</v>
      </c>
      <c r="X620" s="7">
        <v>262.27</v>
      </c>
      <c r="Y620" s="20">
        <f t="shared" si="59"/>
        <v>262.27</v>
      </c>
    </row>
    <row r="621" spans="1:25">
      <c r="A621" s="2" t="s">
        <v>828</v>
      </c>
      <c r="B621" s="2" t="s">
        <v>33</v>
      </c>
      <c r="C621" s="2">
        <v>60</v>
      </c>
      <c r="D621" s="2" t="s">
        <v>45</v>
      </c>
      <c r="E621" s="2" t="s">
        <v>39</v>
      </c>
      <c r="F621" s="2" t="s">
        <v>22</v>
      </c>
      <c r="G621" s="16">
        <v>60.4475695</v>
      </c>
      <c r="H621" s="16">
        <v>48.76969776</v>
      </c>
      <c r="I621" s="16">
        <f t="shared" si="54"/>
        <v>54.222773815207617</v>
      </c>
      <c r="J621" s="7">
        <v>1.831660823</v>
      </c>
      <c r="K621" s="18">
        <v>0</v>
      </c>
      <c r="L621" s="15">
        <v>1.059430622</v>
      </c>
      <c r="M621" s="15">
        <v>0.99103110400000005</v>
      </c>
      <c r="N621" s="7">
        <v>210.03717539084516</v>
      </c>
      <c r="O621" s="8">
        <f t="shared" si="58"/>
        <v>210.04</v>
      </c>
      <c r="P621" s="5">
        <f t="shared" si="55"/>
        <v>210.89832780994763</v>
      </c>
      <c r="Q621" s="5">
        <f t="shared" si="56"/>
        <v>214.16725189100183</v>
      </c>
      <c r="R621" s="10">
        <f>Q621*Index!$H$16</f>
        <v>293.05722541038188</v>
      </c>
      <c r="T621" s="7">
        <v>8.2914239574744393</v>
      </c>
      <c r="U621" s="5">
        <f t="shared" si="57"/>
        <v>8.4199410288152929</v>
      </c>
      <c r="V621" s="5">
        <f>U621*(Index!$G$16/Index!$G$7)</f>
        <v>9.5263904320563562</v>
      </c>
      <c r="X621" s="7">
        <v>302.58</v>
      </c>
      <c r="Y621" s="20">
        <f t="shared" si="59"/>
        <v>302.58</v>
      </c>
    </row>
    <row r="622" spans="1:25">
      <c r="A622" s="2" t="s">
        <v>829</v>
      </c>
      <c r="B622" s="2" t="s">
        <v>33</v>
      </c>
      <c r="C622" s="2">
        <v>60</v>
      </c>
      <c r="D622" s="2" t="s">
        <v>1434</v>
      </c>
      <c r="E622" s="2" t="s">
        <v>39</v>
      </c>
      <c r="F622" s="2" t="s">
        <v>22</v>
      </c>
      <c r="G622" s="16">
        <v>60.4475695</v>
      </c>
      <c r="H622" s="16">
        <v>61.197762060000002</v>
      </c>
      <c r="I622" s="16">
        <f t="shared" si="54"/>
        <v>57.0830393923966</v>
      </c>
      <c r="J622" s="7">
        <v>1.849042174</v>
      </c>
      <c r="K622" s="18">
        <v>0</v>
      </c>
      <c r="L622" s="15">
        <v>1.0519122460000001</v>
      </c>
      <c r="M622" s="15">
        <v>0.91849337600000003</v>
      </c>
      <c r="N622" s="7">
        <v>217.31905252006618</v>
      </c>
      <c r="O622" s="8">
        <f t="shared" si="58"/>
        <v>217.32</v>
      </c>
      <c r="P622" s="5">
        <f t="shared" si="55"/>
        <v>218.21006063539846</v>
      </c>
      <c r="Q622" s="5">
        <f t="shared" si="56"/>
        <v>221.59231657524717</v>
      </c>
      <c r="R622" s="10">
        <f>Q622*Index!$H$16</f>
        <v>303.21736350640128</v>
      </c>
      <c r="T622" s="7">
        <v>8.7889167576170024</v>
      </c>
      <c r="U622" s="5">
        <f t="shared" si="57"/>
        <v>8.9251449673600671</v>
      </c>
      <c r="V622" s="5">
        <f>U622*(Index!$G$16/Index!$G$7)</f>
        <v>10.097982317310604</v>
      </c>
      <c r="X622" s="7">
        <v>313.32</v>
      </c>
      <c r="Y622" s="20">
        <f t="shared" si="59"/>
        <v>313.32</v>
      </c>
    </row>
    <row r="623" spans="1:25">
      <c r="A623" s="2" t="s">
        <v>830</v>
      </c>
      <c r="B623" s="2" t="s">
        <v>33</v>
      </c>
      <c r="C623" s="2">
        <v>60</v>
      </c>
      <c r="D623" s="2" t="s">
        <v>1435</v>
      </c>
      <c r="E623" s="2" t="s">
        <v>39</v>
      </c>
      <c r="F623" s="2" t="s">
        <v>197</v>
      </c>
      <c r="G623" s="16">
        <v>60.4475695</v>
      </c>
      <c r="H623" s="16">
        <v>84.259704540000001</v>
      </c>
      <c r="I623" s="16">
        <f t="shared" si="54"/>
        <v>94.480543036975646</v>
      </c>
      <c r="J623" s="7">
        <v>1.902700491</v>
      </c>
      <c r="K623" s="18">
        <v>0</v>
      </c>
      <c r="L623" s="15">
        <v>1.096866782</v>
      </c>
      <c r="M623" s="15">
        <v>0.97608127899999997</v>
      </c>
      <c r="N623" s="7">
        <v>294.78179581833473</v>
      </c>
      <c r="O623" s="8">
        <f t="shared" si="58"/>
        <v>294.77999999999997</v>
      </c>
      <c r="P623" s="5">
        <f t="shared" si="55"/>
        <v>295.9904011811899</v>
      </c>
      <c r="Q623" s="5">
        <f t="shared" si="56"/>
        <v>300.57825239949835</v>
      </c>
      <c r="R623" s="10">
        <f>Q623*Index!$H$16</f>
        <v>411.29830956475649</v>
      </c>
      <c r="T623" s="7">
        <v>11.230399162889103</v>
      </c>
      <c r="U623" s="5">
        <f t="shared" si="57"/>
        <v>11.404470349913884</v>
      </c>
      <c r="V623" s="5">
        <f>U623*(Index!$G$16/Index!$G$7)</f>
        <v>12.903111417560183</v>
      </c>
      <c r="X623" s="7">
        <v>424.2</v>
      </c>
      <c r="Y623" s="20">
        <f t="shared" si="59"/>
        <v>424.2</v>
      </c>
    </row>
    <row r="624" spans="1:25">
      <c r="A624" s="2" t="s">
        <v>831</v>
      </c>
      <c r="B624" s="2" t="s">
        <v>33</v>
      </c>
      <c r="C624" s="2">
        <v>60</v>
      </c>
      <c r="D624" s="2" t="s">
        <v>1429</v>
      </c>
      <c r="E624" s="2" t="s">
        <v>39</v>
      </c>
      <c r="F624" s="2" t="s">
        <v>197</v>
      </c>
      <c r="G624" s="16">
        <v>60.4475695</v>
      </c>
      <c r="H624" s="16">
        <v>62.712940719999999</v>
      </c>
      <c r="I624" s="16">
        <f t="shared" si="54"/>
        <v>54.587778515390013</v>
      </c>
      <c r="J624" s="7">
        <v>1.7696641829999999</v>
      </c>
      <c r="K624" s="18">
        <v>0</v>
      </c>
      <c r="L624" s="15">
        <v>0.97955364599999994</v>
      </c>
      <c r="M624" s="15">
        <v>0.95352395000000001</v>
      </c>
      <c r="N624" s="7">
        <v>203.57393531104734</v>
      </c>
      <c r="O624" s="8">
        <f t="shared" si="58"/>
        <v>203.57</v>
      </c>
      <c r="P624" s="5">
        <f t="shared" si="55"/>
        <v>204.40858844582263</v>
      </c>
      <c r="Q624" s="5">
        <f t="shared" si="56"/>
        <v>207.57692156673289</v>
      </c>
      <c r="R624" s="10">
        <f>Q624*Index!$H$16</f>
        <v>284.03930179080305</v>
      </c>
      <c r="T624" s="7">
        <v>10.181916486965754</v>
      </c>
      <c r="U624" s="5">
        <f t="shared" si="57"/>
        <v>10.339736192513724</v>
      </c>
      <c r="V624" s="5">
        <f>U624*(Index!$G$16/Index!$G$7)</f>
        <v>11.698462447332462</v>
      </c>
      <c r="X624" s="7">
        <v>290.64999999999998</v>
      </c>
      <c r="Y624" s="20">
        <f t="shared" si="59"/>
        <v>290.64999999999998</v>
      </c>
    </row>
    <row r="625" spans="1:25">
      <c r="A625" s="2" t="s">
        <v>832</v>
      </c>
      <c r="B625" s="2" t="s">
        <v>33</v>
      </c>
      <c r="C625" s="2">
        <v>60</v>
      </c>
      <c r="D625" s="2" t="s">
        <v>203</v>
      </c>
      <c r="E625" s="2" t="s">
        <v>39</v>
      </c>
      <c r="F625" s="2" t="s">
        <v>22</v>
      </c>
      <c r="G625" s="16">
        <v>60.4475695</v>
      </c>
      <c r="H625" s="16">
        <v>44.252171490000002</v>
      </c>
      <c r="I625" s="16">
        <f t="shared" si="54"/>
        <v>37.351406473936265</v>
      </c>
      <c r="J625" s="7">
        <v>2.0707551199999998</v>
      </c>
      <c r="K625" s="18">
        <v>1</v>
      </c>
      <c r="L625" s="15">
        <v>1.035402113</v>
      </c>
      <c r="M625" s="15">
        <v>0.902151869</v>
      </c>
      <c r="N625" s="7">
        <v>202.51773013223425</v>
      </c>
      <c r="O625" s="8">
        <f t="shared" si="58"/>
        <v>202.52</v>
      </c>
      <c r="P625" s="5">
        <f t="shared" si="55"/>
        <v>203.34805282577642</v>
      </c>
      <c r="Q625" s="5">
        <f t="shared" si="56"/>
        <v>206.49994764457597</v>
      </c>
      <c r="R625" s="10">
        <f>Q625*Index!$H$16</f>
        <v>282.56561715097178</v>
      </c>
      <c r="T625" s="7">
        <v>8.5021185164564681</v>
      </c>
      <c r="U625" s="5">
        <f t="shared" si="57"/>
        <v>8.6339013534615443</v>
      </c>
      <c r="V625" s="5">
        <f>U625*(Index!$G$16/Index!$G$7)</f>
        <v>9.7684669005938698</v>
      </c>
      <c r="X625" s="7">
        <v>292.33</v>
      </c>
      <c r="Y625" s="20">
        <f t="shared" si="59"/>
        <v>292.33</v>
      </c>
    </row>
    <row r="626" spans="1:25">
      <c r="A626" s="2" t="s">
        <v>833</v>
      </c>
      <c r="B626" s="2" t="s">
        <v>33</v>
      </c>
      <c r="C626" s="2">
        <v>60</v>
      </c>
      <c r="D626" s="2" t="s">
        <v>42</v>
      </c>
      <c r="E626" s="2" t="s">
        <v>40</v>
      </c>
      <c r="F626" s="2" t="s">
        <v>22</v>
      </c>
      <c r="G626" s="16">
        <v>60.4475695</v>
      </c>
      <c r="H626" s="16">
        <v>15.950248909999999</v>
      </c>
      <c r="I626" s="16">
        <f t="shared" si="54"/>
        <v>15.927178960574722</v>
      </c>
      <c r="J626" s="7">
        <v>1.750954406</v>
      </c>
      <c r="K626" s="18">
        <v>0</v>
      </c>
      <c r="L626" s="15">
        <v>1.0005027049999999</v>
      </c>
      <c r="M626" s="15">
        <v>0.99919572800000001</v>
      </c>
      <c r="N626" s="7">
        <v>133.72870227666226</v>
      </c>
      <c r="O626" s="8">
        <f t="shared" si="58"/>
        <v>133.72999999999999</v>
      </c>
      <c r="P626" s="5">
        <f t="shared" si="55"/>
        <v>134.27698995599658</v>
      </c>
      <c r="Q626" s="5">
        <f t="shared" si="56"/>
        <v>136.35828330031455</v>
      </c>
      <c r="R626" s="10">
        <f>Q626*Index!$H$16</f>
        <v>186.58679052412091</v>
      </c>
      <c r="T626" s="7">
        <v>7.9423229673680877</v>
      </c>
      <c r="U626" s="5">
        <f t="shared" si="57"/>
        <v>8.0654289733622928</v>
      </c>
      <c r="V626" s="5">
        <f>U626*(Index!$G$16/Index!$G$7)</f>
        <v>9.1252925809480949</v>
      </c>
      <c r="X626" s="7">
        <v>195.71</v>
      </c>
      <c r="Y626" s="20">
        <f t="shared" si="59"/>
        <v>195.71</v>
      </c>
    </row>
    <row r="627" spans="1:25">
      <c r="A627" s="2" t="s">
        <v>834</v>
      </c>
      <c r="B627" s="2" t="s">
        <v>33</v>
      </c>
      <c r="C627" s="2">
        <v>60</v>
      </c>
      <c r="D627" s="2" t="s">
        <v>43</v>
      </c>
      <c r="E627" s="2" t="s">
        <v>40</v>
      </c>
      <c r="F627" s="2" t="s">
        <v>22</v>
      </c>
      <c r="G627" s="16">
        <v>60.4475695</v>
      </c>
      <c r="H627" s="16">
        <v>25.43171873</v>
      </c>
      <c r="I627" s="16">
        <f t="shared" si="54"/>
        <v>26.707259047267797</v>
      </c>
      <c r="J627" s="7">
        <v>2.058078369</v>
      </c>
      <c r="K627" s="18">
        <v>0</v>
      </c>
      <c r="L627" s="15">
        <v>1.020924349</v>
      </c>
      <c r="M627" s="15">
        <v>0.99405280399999996</v>
      </c>
      <c r="N627" s="7">
        <v>179.37146745562274</v>
      </c>
      <c r="O627" s="8">
        <f t="shared" si="58"/>
        <v>179.37</v>
      </c>
      <c r="P627" s="5">
        <f t="shared" si="55"/>
        <v>180.1068904721908</v>
      </c>
      <c r="Q627" s="5">
        <f t="shared" si="56"/>
        <v>182.89854727450978</v>
      </c>
      <c r="R627" s="10">
        <f>Q627*Index!$H$16</f>
        <v>250.27047936878989</v>
      </c>
      <c r="T627" s="7">
        <v>8.2527005132780147</v>
      </c>
      <c r="U627" s="5">
        <f t="shared" si="57"/>
        <v>8.380617371233825</v>
      </c>
      <c r="V627" s="5">
        <f>U627*(Index!$G$16/Index!$G$7)</f>
        <v>9.4818993229077844</v>
      </c>
      <c r="X627" s="7">
        <v>259.75</v>
      </c>
      <c r="Y627" s="20">
        <f t="shared" si="59"/>
        <v>259.75</v>
      </c>
    </row>
    <row r="628" spans="1:25">
      <c r="A628" s="2" t="s">
        <v>835</v>
      </c>
      <c r="B628" s="2" t="s">
        <v>33</v>
      </c>
      <c r="C628" s="2">
        <v>60</v>
      </c>
      <c r="D628" s="2" t="s">
        <v>44</v>
      </c>
      <c r="E628" s="2" t="s">
        <v>40</v>
      </c>
      <c r="F628" s="2" t="s">
        <v>22</v>
      </c>
      <c r="G628" s="16">
        <v>60.4475695</v>
      </c>
      <c r="H628" s="16">
        <v>34.470471259999997</v>
      </c>
      <c r="I628" s="16">
        <f t="shared" si="54"/>
        <v>33.924239678015837</v>
      </c>
      <c r="J628" s="7">
        <v>2.0629774360000002</v>
      </c>
      <c r="K628" s="18">
        <v>0</v>
      </c>
      <c r="L628" s="15">
        <v>1.0388986330000001</v>
      </c>
      <c r="M628" s="15">
        <v>0.95701851699999996</v>
      </c>
      <c r="N628" s="7">
        <v>194.68691304351825</v>
      </c>
      <c r="O628" s="8">
        <f t="shared" si="58"/>
        <v>194.69</v>
      </c>
      <c r="P628" s="5">
        <f t="shared" si="55"/>
        <v>195.48512938699668</v>
      </c>
      <c r="Q628" s="5">
        <f t="shared" si="56"/>
        <v>198.51514889249515</v>
      </c>
      <c r="R628" s="10">
        <f>Q628*Index!$H$16</f>
        <v>271.63956311103851</v>
      </c>
      <c r="T628" s="7">
        <v>8.352803590766678</v>
      </c>
      <c r="U628" s="5">
        <f t="shared" si="57"/>
        <v>8.4822720464235619</v>
      </c>
      <c r="V628" s="5">
        <f>U628*(Index!$G$16/Index!$G$7)</f>
        <v>9.5969122572961822</v>
      </c>
      <c r="X628" s="7">
        <v>281.24</v>
      </c>
      <c r="Y628" s="20">
        <f t="shared" si="59"/>
        <v>281.24</v>
      </c>
    </row>
    <row r="629" spans="1:25">
      <c r="A629" s="2" t="s">
        <v>836</v>
      </c>
      <c r="B629" s="2" t="s">
        <v>33</v>
      </c>
      <c r="C629" s="2">
        <v>60</v>
      </c>
      <c r="D629" s="2" t="s">
        <v>45</v>
      </c>
      <c r="E629" s="2" t="s">
        <v>40</v>
      </c>
      <c r="F629" s="2" t="s">
        <v>22</v>
      </c>
      <c r="G629" s="16">
        <v>60.4475695</v>
      </c>
      <c r="H629" s="16">
        <v>45.350806300000002</v>
      </c>
      <c r="I629" s="16">
        <f t="shared" si="54"/>
        <v>50.588069612154939</v>
      </c>
      <c r="J629" s="7">
        <v>1.9998539609999999</v>
      </c>
      <c r="K629" s="18">
        <v>0</v>
      </c>
      <c r="L629" s="15">
        <v>1.059430622</v>
      </c>
      <c r="M629" s="15">
        <v>0.99062862799999996</v>
      </c>
      <c r="N629" s="7">
        <v>222.05506276222584</v>
      </c>
      <c r="O629" s="8">
        <f t="shared" si="58"/>
        <v>222.06</v>
      </c>
      <c r="P629" s="5">
        <f t="shared" si="55"/>
        <v>222.96548851955097</v>
      </c>
      <c r="Q629" s="5">
        <f t="shared" si="56"/>
        <v>226.42145359160403</v>
      </c>
      <c r="R629" s="10">
        <f>Q629*Index!$H$16</f>
        <v>309.8253462051772</v>
      </c>
      <c r="T629" s="7">
        <v>8.2221661908491761</v>
      </c>
      <c r="U629" s="5">
        <f t="shared" si="57"/>
        <v>8.3496097668073386</v>
      </c>
      <c r="V629" s="5">
        <f>U629*(Index!$G$16/Index!$G$7)</f>
        <v>9.4468170645975942</v>
      </c>
      <c r="X629" s="7">
        <v>319.27</v>
      </c>
      <c r="Y629" s="20">
        <f t="shared" si="59"/>
        <v>319.27</v>
      </c>
    </row>
    <row r="630" spans="1:25">
      <c r="A630" s="2" t="s">
        <v>837</v>
      </c>
      <c r="B630" s="2" t="s">
        <v>33</v>
      </c>
      <c r="C630" s="2">
        <v>60</v>
      </c>
      <c r="D630" s="2" t="s">
        <v>1434</v>
      </c>
      <c r="E630" s="2" t="s">
        <v>40</v>
      </c>
      <c r="F630" s="2" t="s">
        <v>22</v>
      </c>
      <c r="G630" s="16">
        <v>60.4475695</v>
      </c>
      <c r="H630" s="16">
        <v>56.78497891</v>
      </c>
      <c r="I630" s="16">
        <f t="shared" si="54"/>
        <v>52.303712784904988</v>
      </c>
      <c r="J630" s="7">
        <v>1.99489223</v>
      </c>
      <c r="K630" s="18">
        <v>0</v>
      </c>
      <c r="L630" s="15">
        <v>1.0519122460000001</v>
      </c>
      <c r="M630" s="15">
        <v>0.91431063800000001</v>
      </c>
      <c r="N630" s="7">
        <v>224.92665693524222</v>
      </c>
      <c r="O630" s="8">
        <f t="shared" si="58"/>
        <v>224.93</v>
      </c>
      <c r="P630" s="5">
        <f t="shared" si="55"/>
        <v>225.84885622867671</v>
      </c>
      <c r="Q630" s="5">
        <f t="shared" si="56"/>
        <v>229.34951350022121</v>
      </c>
      <c r="R630" s="10">
        <f>Q630*Index!$H$16</f>
        <v>313.83197702794854</v>
      </c>
      <c r="T630" s="7">
        <v>8.8455428070594202</v>
      </c>
      <c r="U630" s="5">
        <f t="shared" si="57"/>
        <v>8.9826487205688412</v>
      </c>
      <c r="V630" s="5">
        <f>U630*(Index!$G$16/Index!$G$7)</f>
        <v>10.163042535963047</v>
      </c>
      <c r="X630" s="7">
        <v>324</v>
      </c>
      <c r="Y630" s="20">
        <f t="shared" si="59"/>
        <v>324</v>
      </c>
    </row>
    <row r="631" spans="1:25">
      <c r="A631" s="2" t="s">
        <v>838</v>
      </c>
      <c r="B631" s="2" t="s">
        <v>33</v>
      </c>
      <c r="C631" s="2">
        <v>60</v>
      </c>
      <c r="D631" s="2" t="s">
        <v>1435</v>
      </c>
      <c r="E631" s="2" t="s">
        <v>40</v>
      </c>
      <c r="F631" s="2" t="s">
        <v>197</v>
      </c>
      <c r="G631" s="16">
        <v>60.4475695</v>
      </c>
      <c r="H631" s="16">
        <v>78.715782009999998</v>
      </c>
      <c r="I631" s="16">
        <f t="shared" si="54"/>
        <v>85.542158069221287</v>
      </c>
      <c r="J631" s="7">
        <v>2.0857230260000001</v>
      </c>
      <c r="K631" s="18">
        <v>0</v>
      </c>
      <c r="L631" s="15">
        <v>1.096866782</v>
      </c>
      <c r="M631" s="15">
        <v>0.95640873599999998</v>
      </c>
      <c r="N631" s="7">
        <v>304.49413634053042</v>
      </c>
      <c r="O631" s="8">
        <f t="shared" si="58"/>
        <v>304.49</v>
      </c>
      <c r="P631" s="5">
        <f t="shared" si="55"/>
        <v>305.74256229952658</v>
      </c>
      <c r="Q631" s="5">
        <f t="shared" si="56"/>
        <v>310.48157201516926</v>
      </c>
      <c r="R631" s="10">
        <f>Q631*Index!$H$16</f>
        <v>424.84958476343996</v>
      </c>
      <c r="T631" s="7">
        <v>17.841843781146508</v>
      </c>
      <c r="U631" s="5">
        <f t="shared" si="57"/>
        <v>18.118392359754282</v>
      </c>
      <c r="V631" s="5">
        <f>U631*(Index!$G$16/Index!$G$7)</f>
        <v>20.499297920200735</v>
      </c>
      <c r="X631" s="7">
        <v>445.35</v>
      </c>
      <c r="Y631" s="20">
        <f t="shared" si="59"/>
        <v>445.35</v>
      </c>
    </row>
    <row r="632" spans="1:25">
      <c r="A632" s="2" t="s">
        <v>839</v>
      </c>
      <c r="B632" s="2" t="s">
        <v>33</v>
      </c>
      <c r="C632" s="2">
        <v>60</v>
      </c>
      <c r="D632" s="2" t="s">
        <v>1429</v>
      </c>
      <c r="E632" s="2" t="s">
        <v>40</v>
      </c>
      <c r="F632" s="2" t="s">
        <v>197</v>
      </c>
      <c r="G632" s="16">
        <v>60.4475695</v>
      </c>
      <c r="H632" s="16">
        <v>58.591750930000003</v>
      </c>
      <c r="I632" s="16">
        <f t="shared" si="54"/>
        <v>49.779247020089272</v>
      </c>
      <c r="J632" s="7">
        <v>2.2445462479999998</v>
      </c>
      <c r="K632" s="18">
        <v>0</v>
      </c>
      <c r="L632" s="15">
        <v>0.97955364599999994</v>
      </c>
      <c r="M632" s="15">
        <v>0.94529769799999996</v>
      </c>
      <c r="N632" s="7">
        <v>247.4091876004554</v>
      </c>
      <c r="O632" s="8">
        <f t="shared" si="58"/>
        <v>247.41</v>
      </c>
      <c r="P632" s="5">
        <f t="shared" si="55"/>
        <v>248.42356526961726</v>
      </c>
      <c r="Q632" s="5">
        <f t="shared" si="56"/>
        <v>252.27413053129635</v>
      </c>
      <c r="R632" s="10">
        <f>Q632*Index!$H$16</f>
        <v>345.20103369465886</v>
      </c>
      <c r="T632" s="7">
        <v>9.964493606089734</v>
      </c>
      <c r="U632" s="5">
        <f t="shared" si="57"/>
        <v>10.118943256984126</v>
      </c>
      <c r="V632" s="5">
        <f>U632*(Index!$G$16/Index!$G$7)</f>
        <v>11.448655506726045</v>
      </c>
      <c r="X632" s="7">
        <v>350.52</v>
      </c>
      <c r="Y632" s="20">
        <f t="shared" si="59"/>
        <v>350.52</v>
      </c>
    </row>
    <row r="633" spans="1:25">
      <c r="A633" s="2" t="s">
        <v>840</v>
      </c>
      <c r="B633" s="2" t="s">
        <v>33</v>
      </c>
      <c r="C633" s="2">
        <v>60</v>
      </c>
      <c r="D633" s="2" t="s">
        <v>203</v>
      </c>
      <c r="E633" s="2" t="s">
        <v>40</v>
      </c>
      <c r="F633" s="2" t="s">
        <v>22</v>
      </c>
      <c r="G633" s="16">
        <v>60.4475695</v>
      </c>
      <c r="H633" s="16">
        <v>41.454889880000003</v>
      </c>
      <c r="I633" s="16">
        <f t="shared" ref="I633:I695" si="60">(G633+H633)*L633*M633-G633</f>
        <v>33.844154274340838</v>
      </c>
      <c r="J633" s="7">
        <v>2.3542942249999999</v>
      </c>
      <c r="K633" s="18">
        <v>1</v>
      </c>
      <c r="L633" s="15">
        <v>1.035402113</v>
      </c>
      <c r="M633" s="15">
        <v>0.893675522</v>
      </c>
      <c r="N633" s="7">
        <v>221.99046073491093</v>
      </c>
      <c r="O633" s="8">
        <f t="shared" si="58"/>
        <v>221.99</v>
      </c>
      <c r="P633" s="5">
        <f t="shared" ref="P633:P695" si="61">N633*(1.0041)</f>
        <v>222.90062162392405</v>
      </c>
      <c r="Q633" s="5">
        <f t="shared" ref="Q633:Q695" si="62">P633*(1.0155)</f>
        <v>226.35558125909489</v>
      </c>
      <c r="R633" s="10">
        <f>Q633*Index!$H$16</f>
        <v>309.73520934799666</v>
      </c>
      <c r="T633" s="7">
        <v>8.35012169883505</v>
      </c>
      <c r="U633" s="5">
        <f t="shared" ref="U633:U695" si="63">T633*(1.0155)</f>
        <v>8.4795485851669934</v>
      </c>
      <c r="V633" s="5">
        <f>U633*(Index!$G$16/Index!$G$7)</f>
        <v>9.5938309108630104</v>
      </c>
      <c r="X633" s="7">
        <v>319.33</v>
      </c>
      <c r="Y633" s="20">
        <f t="shared" si="59"/>
        <v>319.33</v>
      </c>
    </row>
    <row r="634" spans="1:25">
      <c r="A634" s="2" t="s">
        <v>841</v>
      </c>
      <c r="B634" s="2" t="s">
        <v>33</v>
      </c>
      <c r="C634" s="2">
        <v>60</v>
      </c>
      <c r="D634" s="2" t="s">
        <v>42</v>
      </c>
      <c r="E634" s="2" t="s">
        <v>41</v>
      </c>
      <c r="F634" s="2" t="s">
        <v>22</v>
      </c>
      <c r="G634" s="16">
        <v>60.4475695</v>
      </c>
      <c r="H634" s="16">
        <v>15.15110804</v>
      </c>
      <c r="I634" s="16">
        <f t="shared" si="60"/>
        <v>14.975727407346369</v>
      </c>
      <c r="J634" s="7">
        <v>1.2614625180000001</v>
      </c>
      <c r="K634" s="18">
        <v>1</v>
      </c>
      <c r="L634" s="15">
        <v>1.0005027049999999</v>
      </c>
      <c r="M634" s="15">
        <v>0.99717882300000005</v>
      </c>
      <c r="N634" s="7">
        <v>95.143661984547307</v>
      </c>
      <c r="O634" s="8">
        <f t="shared" si="58"/>
        <v>95.14</v>
      </c>
      <c r="P634" s="5">
        <f t="shared" si="61"/>
        <v>95.533750998683956</v>
      </c>
      <c r="Q634" s="5">
        <f t="shared" si="62"/>
        <v>97.014524139163569</v>
      </c>
      <c r="R634" s="10">
        <f>Q634*Index!$H$16</f>
        <v>132.75048831088964</v>
      </c>
      <c r="T634" s="7">
        <v>7.8524448783785683</v>
      </c>
      <c r="U634" s="5">
        <f t="shared" si="63"/>
        <v>7.9741577739934364</v>
      </c>
      <c r="V634" s="5">
        <f>U634*(Index!$G$16/Index!$G$7)</f>
        <v>9.0220275963817933</v>
      </c>
      <c r="X634" s="7">
        <v>141.77000000000001</v>
      </c>
      <c r="Y634" s="20">
        <f t="shared" si="59"/>
        <v>141.77000000000001</v>
      </c>
    </row>
    <row r="635" spans="1:25">
      <c r="A635" s="2" t="s">
        <v>842</v>
      </c>
      <c r="B635" s="2" t="s">
        <v>33</v>
      </c>
      <c r="C635" s="2">
        <v>60</v>
      </c>
      <c r="D635" s="2" t="s">
        <v>43</v>
      </c>
      <c r="E635" s="2" t="s">
        <v>41</v>
      </c>
      <c r="F635" s="2" t="s">
        <v>22</v>
      </c>
      <c r="G635" s="16">
        <v>60.4475695</v>
      </c>
      <c r="H635" s="16">
        <v>24.17197453</v>
      </c>
      <c r="I635" s="16">
        <f t="shared" si="60"/>
        <v>24.622670413717103</v>
      </c>
      <c r="J635" s="7">
        <v>1.521395815</v>
      </c>
      <c r="K635" s="18">
        <v>0</v>
      </c>
      <c r="L635" s="15">
        <v>1.020924349</v>
      </c>
      <c r="M635" s="15">
        <v>0.98472148800000003</v>
      </c>
      <c r="N635" s="7">
        <v>129.42550700393423</v>
      </c>
      <c r="O635" s="8">
        <f t="shared" si="58"/>
        <v>129.43</v>
      </c>
      <c r="P635" s="5">
        <f t="shared" si="61"/>
        <v>129.95615158265036</v>
      </c>
      <c r="Q635" s="5">
        <f t="shared" si="62"/>
        <v>131.97047193218145</v>
      </c>
      <c r="R635" s="10">
        <f>Q635*Index!$H$16</f>
        <v>180.5826987976059</v>
      </c>
      <c r="T635" s="7">
        <v>8.6782316237687276</v>
      </c>
      <c r="U635" s="5">
        <f t="shared" si="63"/>
        <v>8.8127442139371439</v>
      </c>
      <c r="V635" s="5">
        <f>U635*(Index!$G$16/Index!$G$7)</f>
        <v>9.9708111817528149</v>
      </c>
      <c r="X635" s="7">
        <v>190.55</v>
      </c>
      <c r="Y635" s="20">
        <f t="shared" si="59"/>
        <v>190.55</v>
      </c>
    </row>
    <row r="636" spans="1:25">
      <c r="A636" s="2" t="s">
        <v>843</v>
      </c>
      <c r="B636" s="2" t="s">
        <v>33</v>
      </c>
      <c r="C636" s="2">
        <v>60</v>
      </c>
      <c r="D636" s="2" t="s">
        <v>44</v>
      </c>
      <c r="E636" s="2" t="s">
        <v>41</v>
      </c>
      <c r="F636" s="2" t="s">
        <v>22</v>
      </c>
      <c r="G636" s="16">
        <v>60.4475695</v>
      </c>
      <c r="H636" s="16">
        <v>32.829695440000002</v>
      </c>
      <c r="I636" s="16">
        <f t="shared" si="60"/>
        <v>32.414952189644026</v>
      </c>
      <c r="J636" s="7">
        <v>1.6013025540000001</v>
      </c>
      <c r="K636" s="18">
        <v>0</v>
      </c>
      <c r="L636" s="15">
        <v>1.0388986330000001</v>
      </c>
      <c r="M636" s="15">
        <v>0.95827794899999996</v>
      </c>
      <c r="N636" s="7">
        <v>148.70099328212407</v>
      </c>
      <c r="O636" s="8">
        <f t="shared" si="58"/>
        <v>148.69999999999999</v>
      </c>
      <c r="P636" s="5">
        <f t="shared" si="61"/>
        <v>149.31066735458077</v>
      </c>
      <c r="Q636" s="5">
        <f t="shared" si="62"/>
        <v>151.62498269857679</v>
      </c>
      <c r="R636" s="10">
        <f>Q636*Index!$H$16</f>
        <v>207.47708316842341</v>
      </c>
      <c r="T636" s="7">
        <v>8.3807985428991021</v>
      </c>
      <c r="U636" s="5">
        <f t="shared" si="63"/>
        <v>8.5107009203140382</v>
      </c>
      <c r="V636" s="5">
        <f>U636*(Index!$G$16/Index!$G$7)</f>
        <v>9.6290769186990985</v>
      </c>
      <c r="X636" s="7">
        <v>217.11</v>
      </c>
      <c r="Y636" s="20">
        <f t="shared" si="59"/>
        <v>217.11</v>
      </c>
    </row>
    <row r="637" spans="1:25">
      <c r="A637" s="2" t="s">
        <v>844</v>
      </c>
      <c r="B637" s="2" t="s">
        <v>33</v>
      </c>
      <c r="C637" s="2">
        <v>60</v>
      </c>
      <c r="D637" s="2" t="s">
        <v>45</v>
      </c>
      <c r="E637" s="2" t="s">
        <v>41</v>
      </c>
      <c r="F637" s="2" t="s">
        <v>22</v>
      </c>
      <c r="G637" s="16">
        <v>60.4475695</v>
      </c>
      <c r="H637" s="16">
        <v>43.242124500000003</v>
      </c>
      <c r="I637" s="16">
        <f t="shared" si="60"/>
        <v>49.018153707011635</v>
      </c>
      <c r="J637" s="7">
        <v>1.6131401510000001</v>
      </c>
      <c r="K637" s="18">
        <v>0</v>
      </c>
      <c r="L637" s="15">
        <v>1.059430622</v>
      </c>
      <c r="M637" s="15">
        <v>0.996483326</v>
      </c>
      <c r="N637" s="7">
        <v>176.58355319470897</v>
      </c>
      <c r="O637" s="8">
        <f t="shared" si="58"/>
        <v>176.58</v>
      </c>
      <c r="P637" s="5">
        <f t="shared" si="61"/>
        <v>177.30754576280728</v>
      </c>
      <c r="Q637" s="5">
        <f t="shared" si="62"/>
        <v>180.05581272213081</v>
      </c>
      <c r="R637" s="10">
        <f>Q637*Index!$H$16</f>
        <v>246.38060408140285</v>
      </c>
      <c r="T637" s="7">
        <v>8.3278892918149854</v>
      </c>
      <c r="U637" s="5">
        <f t="shared" si="63"/>
        <v>8.4569715758381179</v>
      </c>
      <c r="V637" s="5">
        <f>U637*(Index!$G$16/Index!$G$7)</f>
        <v>9.5682870970858129</v>
      </c>
      <c r="X637" s="7">
        <v>255.95</v>
      </c>
      <c r="Y637" s="20">
        <f t="shared" si="59"/>
        <v>255.95</v>
      </c>
    </row>
    <row r="638" spans="1:25">
      <c r="A638" s="2" t="s">
        <v>845</v>
      </c>
      <c r="B638" s="2" t="s">
        <v>33</v>
      </c>
      <c r="C638" s="2">
        <v>60</v>
      </c>
      <c r="D638" s="2" t="s">
        <v>1434</v>
      </c>
      <c r="E638" s="2" t="s">
        <v>41</v>
      </c>
      <c r="F638" s="2" t="s">
        <v>22</v>
      </c>
      <c r="G638" s="16">
        <v>60.4475695</v>
      </c>
      <c r="H638" s="16">
        <v>54.243555190000002</v>
      </c>
      <c r="I638" s="16">
        <f t="shared" si="60"/>
        <v>48.198397823730005</v>
      </c>
      <c r="J638" s="7">
        <v>1.617978087</v>
      </c>
      <c r="K638" s="18">
        <v>0</v>
      </c>
      <c r="L638" s="15">
        <v>1.0519122460000001</v>
      </c>
      <c r="M638" s="15">
        <v>0.90054265499999997</v>
      </c>
      <c r="N638" s="7">
        <v>175.78679437911941</v>
      </c>
      <c r="O638" s="8">
        <f t="shared" si="58"/>
        <v>175.79</v>
      </c>
      <c r="P638" s="5">
        <f t="shared" si="61"/>
        <v>176.50752023607382</v>
      </c>
      <c r="Q638" s="5">
        <f t="shared" si="62"/>
        <v>179.24338679973297</v>
      </c>
      <c r="R638" s="10">
        <f>Q638*Index!$H$16</f>
        <v>245.2689155082565</v>
      </c>
      <c r="T638" s="7">
        <v>7.8654305432020326</v>
      </c>
      <c r="U638" s="5">
        <f t="shared" si="63"/>
        <v>7.9873447166216645</v>
      </c>
      <c r="V638" s="5">
        <f>U638*(Index!$G$16/Index!$G$7)</f>
        <v>9.0369474115742889</v>
      </c>
      <c r="X638" s="7">
        <v>254.31</v>
      </c>
      <c r="Y638" s="20">
        <f t="shared" si="59"/>
        <v>254.31</v>
      </c>
    </row>
    <row r="639" spans="1:25">
      <c r="A639" s="2" t="s">
        <v>846</v>
      </c>
      <c r="B639" s="2" t="s">
        <v>33</v>
      </c>
      <c r="C639" s="2">
        <v>60</v>
      </c>
      <c r="D639" s="2" t="s">
        <v>1435</v>
      </c>
      <c r="E639" s="2" t="s">
        <v>41</v>
      </c>
      <c r="F639" s="2" t="s">
        <v>197</v>
      </c>
      <c r="G639" s="16">
        <v>60.4475695</v>
      </c>
      <c r="H639" s="16">
        <v>74.762735759999998</v>
      </c>
      <c r="I639" s="16">
        <f t="shared" si="60"/>
        <v>85.398286565539266</v>
      </c>
      <c r="J639" s="7">
        <v>1.5585985149999999</v>
      </c>
      <c r="K639" s="18">
        <v>0</v>
      </c>
      <c r="L639" s="15">
        <v>1.096866782</v>
      </c>
      <c r="M639" s="15">
        <v>0.98340048099999999</v>
      </c>
      <c r="N639" s="7">
        <v>227.31513470746376</v>
      </c>
      <c r="O639" s="8">
        <f t="shared" si="58"/>
        <v>227.32</v>
      </c>
      <c r="P639" s="5">
        <f t="shared" si="61"/>
        <v>228.24712675976434</v>
      </c>
      <c r="Q639" s="5">
        <f t="shared" si="62"/>
        <v>231.7849572245407</v>
      </c>
      <c r="R639" s="10">
        <f>Q639*Index!$H$16</f>
        <v>317.16453312226423</v>
      </c>
      <c r="T639" s="7">
        <v>11.702137346811384</v>
      </c>
      <c r="U639" s="5">
        <f t="shared" si="63"/>
        <v>11.883520475686961</v>
      </c>
      <c r="V639" s="5">
        <f>U639*(Index!$G$16/Index!$G$7)</f>
        <v>13.445112664246128</v>
      </c>
      <c r="X639" s="7">
        <v>330.61</v>
      </c>
      <c r="Y639" s="20">
        <f t="shared" si="59"/>
        <v>330.61</v>
      </c>
    </row>
    <row r="640" spans="1:25">
      <c r="A640" s="2" t="s">
        <v>847</v>
      </c>
      <c r="B640" s="2" t="s">
        <v>33</v>
      </c>
      <c r="C640" s="2">
        <v>60</v>
      </c>
      <c r="D640" s="2" t="s">
        <v>1429</v>
      </c>
      <c r="E640" s="2" t="s">
        <v>41</v>
      </c>
      <c r="F640" s="2" t="s">
        <v>197</v>
      </c>
      <c r="G640" s="16">
        <v>60.4475695</v>
      </c>
      <c r="H640" s="16">
        <v>55.64525759</v>
      </c>
      <c r="I640" s="16">
        <f t="shared" si="60"/>
        <v>41.883904847464791</v>
      </c>
      <c r="J640" s="7">
        <v>1.613319277</v>
      </c>
      <c r="K640" s="18">
        <v>0</v>
      </c>
      <c r="L640" s="15">
        <v>0.97955364599999994</v>
      </c>
      <c r="M640" s="15">
        <v>0.89986139099999995</v>
      </c>
      <c r="N640" s="7">
        <v>165.09334023820458</v>
      </c>
      <c r="O640" s="8">
        <f t="shared" si="58"/>
        <v>165.09</v>
      </c>
      <c r="P640" s="5">
        <f t="shared" si="61"/>
        <v>165.7702229331812</v>
      </c>
      <c r="Q640" s="5">
        <f t="shared" si="62"/>
        <v>168.33966138864551</v>
      </c>
      <c r="R640" s="10">
        <f>Q640*Index!$H$16</f>
        <v>230.34872819018679</v>
      </c>
      <c r="T640" s="7">
        <v>8.8804053488047394</v>
      </c>
      <c r="U640" s="5">
        <f t="shared" si="63"/>
        <v>9.0180516317112129</v>
      </c>
      <c r="V640" s="5">
        <f>U640*(Index!$G$16/Index!$G$7)</f>
        <v>10.203097680389764</v>
      </c>
      <c r="X640" s="7">
        <v>236.41</v>
      </c>
      <c r="Y640" s="20">
        <f t="shared" si="59"/>
        <v>236.41</v>
      </c>
    </row>
    <row r="641" spans="1:25">
      <c r="A641" s="2" t="s">
        <v>848</v>
      </c>
      <c r="B641" s="2" t="s">
        <v>33</v>
      </c>
      <c r="C641" s="2">
        <v>60</v>
      </c>
      <c r="D641" s="2" t="s">
        <v>203</v>
      </c>
      <c r="E641" s="2" t="s">
        <v>41</v>
      </c>
      <c r="F641" s="2" t="s">
        <v>22</v>
      </c>
      <c r="G641" s="16">
        <v>60.4475695</v>
      </c>
      <c r="H641" s="16">
        <v>39.281086739999999</v>
      </c>
      <c r="I641" s="16">
        <f t="shared" si="60"/>
        <v>31.465210901991696</v>
      </c>
      <c r="J641" s="7">
        <v>1.893073644</v>
      </c>
      <c r="K641" s="18">
        <v>1</v>
      </c>
      <c r="L641" s="15">
        <v>1.035402113</v>
      </c>
      <c r="M641" s="15">
        <v>0.89011657799999999</v>
      </c>
      <c r="N641" s="7">
        <v>173.99766208072845</v>
      </c>
      <c r="O641" s="8">
        <f t="shared" si="58"/>
        <v>174</v>
      </c>
      <c r="P641" s="5">
        <f t="shared" si="61"/>
        <v>174.71105249525942</v>
      </c>
      <c r="Q641" s="5">
        <f t="shared" si="62"/>
        <v>177.41907380893596</v>
      </c>
      <c r="R641" s="10">
        <f>Q641*Index!$H$16</f>
        <v>242.7726043372322</v>
      </c>
      <c r="T641" s="7">
        <v>8.1282317445827967</v>
      </c>
      <c r="U641" s="5">
        <f t="shared" si="63"/>
        <v>8.2542193366238301</v>
      </c>
      <c r="V641" s="5">
        <f>U641*(Index!$G$16/Index!$G$7)</f>
        <v>9.3388915484568038</v>
      </c>
      <c r="X641" s="7">
        <v>252.11</v>
      </c>
      <c r="Y641" s="20">
        <f t="shared" si="59"/>
        <v>252.11</v>
      </c>
    </row>
    <row r="642" spans="1:25">
      <c r="A642" s="2" t="s">
        <v>849</v>
      </c>
      <c r="B642" s="2" t="s">
        <v>0</v>
      </c>
      <c r="C642" s="2">
        <v>75</v>
      </c>
      <c r="D642" s="2" t="s">
        <v>42</v>
      </c>
      <c r="E642" s="2" t="s">
        <v>34</v>
      </c>
      <c r="F642" s="2" t="s">
        <v>22</v>
      </c>
      <c r="G642" s="16">
        <v>76.166613709999993</v>
      </c>
      <c r="H642" s="16">
        <v>31.921516010000001</v>
      </c>
      <c r="I642" s="16">
        <f t="shared" si="60"/>
        <v>31.975852453250894</v>
      </c>
      <c r="J642" s="7">
        <v>1.261081374</v>
      </c>
      <c r="K642" s="18">
        <v>1</v>
      </c>
      <c r="L642" s="15">
        <v>1.0005027049999999</v>
      </c>
      <c r="M642" s="15">
        <v>1</v>
      </c>
      <c r="N642" s="7">
        <v>136.37644990000001</v>
      </c>
      <c r="O642" s="8">
        <f t="shared" ref="O642:O705" si="64">ROUND(J642*SUM(G642:H642)*L642*$M642,2)</f>
        <v>136.38</v>
      </c>
      <c r="P642" s="5">
        <f t="shared" si="61"/>
        <v>136.93559334459002</v>
      </c>
      <c r="Q642" s="5">
        <f t="shared" si="62"/>
        <v>139.05809504143116</v>
      </c>
      <c r="R642" s="10">
        <f>Q642*Index!$H$16</f>
        <v>190.28109640420325</v>
      </c>
      <c r="T642" s="7">
        <v>11.49937725</v>
      </c>
      <c r="U642" s="5">
        <f t="shared" si="63"/>
        <v>11.677617597375001</v>
      </c>
      <c r="V642" s="5">
        <f>U642*(Index!$G$16/Index!$G$7)</f>
        <v>13.212152456666157</v>
      </c>
      <c r="X642" s="7">
        <v>203.49</v>
      </c>
      <c r="Y642" s="20">
        <f t="shared" ref="Y642:Y705" si="65">ROUND((R642+V642) * IF(D642 = "Forensische en beveiligde zorg - niet klinische of ambulante zorg", 0.982799429, 1),2)</f>
        <v>203.49</v>
      </c>
    </row>
    <row r="643" spans="1:25">
      <c r="A643" s="2" t="s">
        <v>850</v>
      </c>
      <c r="B643" s="2" t="s">
        <v>0</v>
      </c>
      <c r="C643" s="2">
        <v>75</v>
      </c>
      <c r="D643" s="2" t="s">
        <v>43</v>
      </c>
      <c r="E643" s="2" t="s">
        <v>34</v>
      </c>
      <c r="F643" s="2" t="s">
        <v>22</v>
      </c>
      <c r="G643" s="16">
        <v>76.166613709999993</v>
      </c>
      <c r="H643" s="16">
        <v>50.965651659999999</v>
      </c>
      <c r="I643" s="16">
        <f t="shared" si="60"/>
        <v>53.625811549762503</v>
      </c>
      <c r="J643" s="7">
        <v>1.543853911</v>
      </c>
      <c r="K643" s="18">
        <v>0</v>
      </c>
      <c r="L643" s="15">
        <v>1.020924349</v>
      </c>
      <c r="M643" s="15">
        <v>1</v>
      </c>
      <c r="N643" s="7">
        <v>200.38054349999999</v>
      </c>
      <c r="O643" s="8">
        <f t="shared" si="64"/>
        <v>200.38</v>
      </c>
      <c r="P643" s="5">
        <f t="shared" si="61"/>
        <v>201.20210372834998</v>
      </c>
      <c r="Q643" s="5">
        <f t="shared" si="62"/>
        <v>204.32073633613942</v>
      </c>
      <c r="R643" s="10">
        <f>Q643*Index!$H$16</f>
        <v>279.58367843721192</v>
      </c>
      <c r="T643" s="7">
        <v>12.33718541</v>
      </c>
      <c r="U643" s="5">
        <f t="shared" si="63"/>
        <v>12.528411783855001</v>
      </c>
      <c r="V643" s="5">
        <f>U643*(Index!$G$16/Index!$G$7)</f>
        <v>14.174747986729226</v>
      </c>
      <c r="X643" s="7">
        <v>293.76</v>
      </c>
      <c r="Y643" s="20">
        <f t="shared" si="65"/>
        <v>293.76</v>
      </c>
    </row>
    <row r="644" spans="1:25">
      <c r="A644" s="2" t="s">
        <v>851</v>
      </c>
      <c r="B644" s="2" t="s">
        <v>0</v>
      </c>
      <c r="C644" s="2">
        <v>75</v>
      </c>
      <c r="D644" s="2" t="s">
        <v>44</v>
      </c>
      <c r="E644" s="2" t="s">
        <v>34</v>
      </c>
      <c r="F644" s="2" t="s">
        <v>22</v>
      </c>
      <c r="G644" s="16">
        <v>76.166613709999993</v>
      </c>
      <c r="H644" s="16">
        <v>69.397908959999995</v>
      </c>
      <c r="I644" s="16">
        <f t="shared" si="60"/>
        <v>75.060169905160492</v>
      </c>
      <c r="J644" s="7">
        <v>1.643129633</v>
      </c>
      <c r="K644" s="18">
        <v>0</v>
      </c>
      <c r="L644" s="15">
        <v>1.0388986330000001</v>
      </c>
      <c r="M644" s="15">
        <v>1</v>
      </c>
      <c r="N644" s="7">
        <v>248.48520959999999</v>
      </c>
      <c r="O644" s="8">
        <f t="shared" si="64"/>
        <v>248.49</v>
      </c>
      <c r="P644" s="5">
        <f t="shared" si="61"/>
        <v>249.50399895935999</v>
      </c>
      <c r="Q644" s="5">
        <f t="shared" si="62"/>
        <v>253.3713109432301</v>
      </c>
      <c r="R644" s="10">
        <f>Q644*Index!$H$16</f>
        <v>346.70236802311899</v>
      </c>
      <c r="T644" s="7">
        <v>13.95650923</v>
      </c>
      <c r="U644" s="5">
        <f t="shared" si="63"/>
        <v>14.172835123065001</v>
      </c>
      <c r="V644" s="5">
        <f>U644*(Index!$G$16/Index!$G$7)</f>
        <v>16.035262058180447</v>
      </c>
      <c r="X644" s="7">
        <v>362.74</v>
      </c>
      <c r="Y644" s="20">
        <f t="shared" si="65"/>
        <v>362.74</v>
      </c>
    </row>
    <row r="645" spans="1:25">
      <c r="A645" s="2" t="s">
        <v>852</v>
      </c>
      <c r="B645" s="2" t="s">
        <v>0</v>
      </c>
      <c r="C645" s="2">
        <v>75</v>
      </c>
      <c r="D645" s="2" t="s">
        <v>45</v>
      </c>
      <c r="E645" s="2" t="s">
        <v>34</v>
      </c>
      <c r="F645" s="2" t="s">
        <v>22</v>
      </c>
      <c r="G645" s="16">
        <v>76.166613709999993</v>
      </c>
      <c r="H645" s="16">
        <v>91.542451260000007</v>
      </c>
      <c r="I645" s="16">
        <f t="shared" si="60"/>
        <v>101.5095053062055</v>
      </c>
      <c r="J645" s="7">
        <v>1.7261119840000001</v>
      </c>
      <c r="K645" s="18">
        <v>0</v>
      </c>
      <c r="L645" s="15">
        <v>1.059430622</v>
      </c>
      <c r="M645" s="15">
        <v>1</v>
      </c>
      <c r="N645" s="7">
        <v>306.6888783</v>
      </c>
      <c r="O645" s="8">
        <f t="shared" si="64"/>
        <v>306.69</v>
      </c>
      <c r="P645" s="5">
        <f t="shared" si="61"/>
        <v>307.94630270102999</v>
      </c>
      <c r="Q645" s="5">
        <f t="shared" si="62"/>
        <v>312.71947039289597</v>
      </c>
      <c r="R645" s="10">
        <f>Q645*Index!$H$16</f>
        <v>427.91182833026107</v>
      </c>
      <c r="T645" s="7">
        <v>13.78536663</v>
      </c>
      <c r="U645" s="5">
        <f t="shared" si="63"/>
        <v>13.999039812765002</v>
      </c>
      <c r="V645" s="5">
        <f>U645*(Index!$G$16/Index!$G$7)</f>
        <v>15.838628616745153</v>
      </c>
      <c r="X645" s="7">
        <v>443.75</v>
      </c>
      <c r="Y645" s="20">
        <f t="shared" si="65"/>
        <v>443.75</v>
      </c>
    </row>
    <row r="646" spans="1:25">
      <c r="A646" s="2" t="s">
        <v>853</v>
      </c>
      <c r="B646" s="2" t="s">
        <v>0</v>
      </c>
      <c r="C646" s="2">
        <v>75</v>
      </c>
      <c r="D646" s="2" t="s">
        <v>1434</v>
      </c>
      <c r="E646" s="2" t="s">
        <v>34</v>
      </c>
      <c r="F646" s="2" t="s">
        <v>22</v>
      </c>
      <c r="G646" s="16">
        <v>76.166613709999993</v>
      </c>
      <c r="H646" s="16">
        <v>115.0987312</v>
      </c>
      <c r="I646" s="16">
        <f t="shared" si="60"/>
        <v>125.0277448362428</v>
      </c>
      <c r="J646" s="7">
        <v>1.7294778980000001</v>
      </c>
      <c r="K646" s="18">
        <v>0</v>
      </c>
      <c r="L646" s="15">
        <v>1.0519122460000001</v>
      </c>
      <c r="M646" s="15">
        <v>1</v>
      </c>
      <c r="N646" s="7">
        <v>347.96119629999998</v>
      </c>
      <c r="O646" s="8">
        <f t="shared" si="64"/>
        <v>347.96</v>
      </c>
      <c r="P646" s="5">
        <f t="shared" si="61"/>
        <v>349.38783720482996</v>
      </c>
      <c r="Q646" s="5">
        <f t="shared" si="62"/>
        <v>354.80334868150487</v>
      </c>
      <c r="R646" s="10">
        <f>Q646*Index!$H$16</f>
        <v>485.49759131163734</v>
      </c>
      <c r="T646" s="7">
        <v>16.372664019999998</v>
      </c>
      <c r="U646" s="5">
        <f t="shared" si="63"/>
        <v>16.626440312309999</v>
      </c>
      <c r="V646" s="5">
        <f>U646*(Index!$G$16/Index!$G$7)</f>
        <v>18.81129112048329</v>
      </c>
      <c r="X646" s="7">
        <v>504.31</v>
      </c>
      <c r="Y646" s="20">
        <f t="shared" si="65"/>
        <v>504.31</v>
      </c>
    </row>
    <row r="647" spans="1:25">
      <c r="A647" s="2" t="s">
        <v>854</v>
      </c>
      <c r="B647" s="2" t="s">
        <v>0</v>
      </c>
      <c r="C647" s="2">
        <v>75</v>
      </c>
      <c r="D647" s="2" t="s">
        <v>1435</v>
      </c>
      <c r="E647" s="2" t="s">
        <v>34</v>
      </c>
      <c r="F647" s="2" t="s">
        <v>197</v>
      </c>
      <c r="G647" s="16">
        <v>76.166613709999993</v>
      </c>
      <c r="H647" s="16">
        <v>157.49145469999999</v>
      </c>
      <c r="I647" s="16">
        <f t="shared" si="60"/>
        <v>180.12515987521255</v>
      </c>
      <c r="J647" s="7">
        <v>1.73496104</v>
      </c>
      <c r="K647" s="18">
        <v>0</v>
      </c>
      <c r="L647" s="15">
        <v>1.096866782</v>
      </c>
      <c r="M647" s="15">
        <v>1</v>
      </c>
      <c r="N647" s="7">
        <v>444.65624220000001</v>
      </c>
      <c r="O647" s="8">
        <f t="shared" si="64"/>
        <v>444.66</v>
      </c>
      <c r="P647" s="5">
        <f t="shared" si="61"/>
        <v>446.47933279301998</v>
      </c>
      <c r="Q647" s="5">
        <f t="shared" si="62"/>
        <v>453.3997624513118</v>
      </c>
      <c r="R647" s="10">
        <f>Q647*Index!$H$16</f>
        <v>620.41266912894571</v>
      </c>
      <c r="T647" s="7">
        <v>20.613775839999999</v>
      </c>
      <c r="U647" s="5">
        <f t="shared" si="63"/>
        <v>20.93328936552</v>
      </c>
      <c r="V647" s="5">
        <f>U647*(Index!$G$16/Index!$G$7)</f>
        <v>23.684095510965296</v>
      </c>
      <c r="X647" s="7">
        <v>644.1</v>
      </c>
      <c r="Y647" s="20">
        <f t="shared" si="65"/>
        <v>644.1</v>
      </c>
    </row>
    <row r="648" spans="1:25">
      <c r="A648" s="2" t="s">
        <v>855</v>
      </c>
      <c r="B648" s="2" t="s">
        <v>0</v>
      </c>
      <c r="C648" s="2">
        <v>75</v>
      </c>
      <c r="D648" s="2" t="s">
        <v>1429</v>
      </c>
      <c r="E648" s="2" t="s">
        <v>34</v>
      </c>
      <c r="F648" s="2" t="s">
        <v>197</v>
      </c>
      <c r="G648" s="16">
        <v>76.166613709999993</v>
      </c>
      <c r="H648" s="16">
        <v>117.20878209999999</v>
      </c>
      <c r="I648" s="16">
        <f t="shared" si="60"/>
        <v>113.25496030237862</v>
      </c>
      <c r="J648" s="7">
        <v>1.7596624830000001</v>
      </c>
      <c r="K648" s="18">
        <v>0</v>
      </c>
      <c r="L648" s="15">
        <v>0.97955364599999994</v>
      </c>
      <c r="M648" s="15">
        <v>1</v>
      </c>
      <c r="N648" s="7">
        <v>333.3180375</v>
      </c>
      <c r="O648" s="8">
        <f t="shared" si="64"/>
        <v>333.32</v>
      </c>
      <c r="P648" s="5">
        <f t="shared" si="61"/>
        <v>334.68464145374998</v>
      </c>
      <c r="Q648" s="5">
        <f t="shared" si="62"/>
        <v>339.8722533962831</v>
      </c>
      <c r="R648" s="10">
        <f>Q648*Index!$H$16</f>
        <v>465.06652485311048</v>
      </c>
      <c r="T648" s="7">
        <v>16.664526760000001</v>
      </c>
      <c r="U648" s="5">
        <f t="shared" si="63"/>
        <v>16.922826924780001</v>
      </c>
      <c r="V648" s="5">
        <f>U648*(Index!$G$16/Index!$G$7)</f>
        <v>19.146625368022683</v>
      </c>
      <c r="X648" s="7">
        <v>475.88</v>
      </c>
      <c r="Y648" s="20">
        <f t="shared" si="65"/>
        <v>475.88</v>
      </c>
    </row>
    <row r="649" spans="1:25">
      <c r="A649" s="2" t="s">
        <v>856</v>
      </c>
      <c r="B649" s="2" t="s">
        <v>0</v>
      </c>
      <c r="C649" s="2">
        <v>75</v>
      </c>
      <c r="D649" s="2" t="s">
        <v>203</v>
      </c>
      <c r="E649" s="2" t="s">
        <v>34</v>
      </c>
      <c r="F649" s="2" t="s">
        <v>22</v>
      </c>
      <c r="G649" s="16">
        <v>76.166613709999993</v>
      </c>
      <c r="H649" s="16">
        <v>82.505436270000004</v>
      </c>
      <c r="I649" s="16">
        <f t="shared" si="60"/>
        <v>88.122762113333593</v>
      </c>
      <c r="J649" s="7">
        <v>1.892692501</v>
      </c>
      <c r="K649" s="18">
        <v>1</v>
      </c>
      <c r="L649" s="15">
        <v>1.035402113</v>
      </c>
      <c r="M649" s="15">
        <v>1</v>
      </c>
      <c r="N649" s="7">
        <v>310.94926950000001</v>
      </c>
      <c r="O649" s="8">
        <f t="shared" si="64"/>
        <v>310.95</v>
      </c>
      <c r="P649" s="5">
        <f t="shared" si="61"/>
        <v>312.22416150495002</v>
      </c>
      <c r="Q649" s="5">
        <f t="shared" si="62"/>
        <v>317.06363600827677</v>
      </c>
      <c r="R649" s="10">
        <f>Q649*Index!$H$16</f>
        <v>433.85619709217906</v>
      </c>
      <c r="T649" s="7">
        <v>14.7639152</v>
      </c>
      <c r="U649" s="5">
        <f t="shared" si="63"/>
        <v>14.992755885600001</v>
      </c>
      <c r="V649" s="5">
        <f>U649*(Index!$G$16/Index!$G$7)</f>
        <v>16.96292714283209</v>
      </c>
      <c r="X649" s="7">
        <v>450.82</v>
      </c>
      <c r="Y649" s="20">
        <f t="shared" si="65"/>
        <v>450.82</v>
      </c>
    </row>
    <row r="650" spans="1:25">
      <c r="A650" s="2" t="s">
        <v>857</v>
      </c>
      <c r="B650" s="2" t="s">
        <v>0</v>
      </c>
      <c r="C650" s="2">
        <v>75</v>
      </c>
      <c r="D650" s="2" t="s">
        <v>42</v>
      </c>
      <c r="E650" s="2" t="s">
        <v>35</v>
      </c>
      <c r="F650" s="2" t="s">
        <v>22</v>
      </c>
      <c r="G650" s="16">
        <v>76.166613709999993</v>
      </c>
      <c r="H650" s="16">
        <v>30.372912150000001</v>
      </c>
      <c r="I650" s="16">
        <f t="shared" si="60"/>
        <v>30.426470102347452</v>
      </c>
      <c r="J650" s="7">
        <v>2.483560797</v>
      </c>
      <c r="K650" s="18">
        <v>0</v>
      </c>
      <c r="L650" s="15">
        <v>1.0005027049999999</v>
      </c>
      <c r="M650" s="15">
        <v>1</v>
      </c>
      <c r="N650" s="7">
        <v>264.73040420000001</v>
      </c>
      <c r="O650" s="8">
        <f t="shared" si="64"/>
        <v>264.73</v>
      </c>
      <c r="P650" s="5">
        <f t="shared" si="61"/>
        <v>265.81579885721999</v>
      </c>
      <c r="Q650" s="5">
        <f t="shared" si="62"/>
        <v>269.93594373950691</v>
      </c>
      <c r="R650" s="10">
        <f>Q650*Index!$H$16</f>
        <v>369.36869671883056</v>
      </c>
      <c r="T650" s="7">
        <v>12.93576317</v>
      </c>
      <c r="U650" s="5">
        <f t="shared" si="63"/>
        <v>13.136267499135</v>
      </c>
      <c r="V650" s="5">
        <f>U650*(Index!$G$16/Index!$G$7)</f>
        <v>14.862480935249522</v>
      </c>
      <c r="X650" s="7">
        <v>384.23</v>
      </c>
      <c r="Y650" s="20">
        <f t="shared" si="65"/>
        <v>384.23</v>
      </c>
    </row>
    <row r="651" spans="1:25">
      <c r="A651" s="2" t="s">
        <v>858</v>
      </c>
      <c r="B651" s="2" t="s">
        <v>0</v>
      </c>
      <c r="C651" s="2">
        <v>75</v>
      </c>
      <c r="D651" s="2" t="s">
        <v>43</v>
      </c>
      <c r="E651" s="2" t="s">
        <v>35</v>
      </c>
      <c r="F651" s="2" t="s">
        <v>22</v>
      </c>
      <c r="G651" s="16">
        <v>76.166613709999993</v>
      </c>
      <c r="H651" s="16">
        <v>48.497680619999997</v>
      </c>
      <c r="I651" s="16">
        <f t="shared" si="60"/>
        <v>51.106199822399631</v>
      </c>
      <c r="J651" s="7">
        <v>2.8455207680000001</v>
      </c>
      <c r="K651" s="18">
        <v>0</v>
      </c>
      <c r="L651" s="15">
        <v>1.020924349</v>
      </c>
      <c r="M651" s="15">
        <v>1</v>
      </c>
      <c r="N651" s="7">
        <v>362.15743429999998</v>
      </c>
      <c r="O651" s="8">
        <f t="shared" si="64"/>
        <v>362.16</v>
      </c>
      <c r="P651" s="5">
        <f t="shared" si="61"/>
        <v>363.64227978062996</v>
      </c>
      <c r="Q651" s="5">
        <f t="shared" si="62"/>
        <v>369.27873511722976</v>
      </c>
      <c r="R651" s="10">
        <f>Q651*Index!$H$16</f>
        <v>505.30508544596745</v>
      </c>
      <c r="T651" s="7">
        <v>14.10665732</v>
      </c>
      <c r="U651" s="5">
        <f t="shared" si="63"/>
        <v>14.325310508460001</v>
      </c>
      <c r="V651" s="5">
        <f>U651*(Index!$G$16/Index!$G$7)</f>
        <v>16.207773961480012</v>
      </c>
      <c r="X651" s="7">
        <v>521.51</v>
      </c>
      <c r="Y651" s="20">
        <f t="shared" si="65"/>
        <v>521.51</v>
      </c>
    </row>
    <row r="652" spans="1:25">
      <c r="A652" s="2" t="s">
        <v>859</v>
      </c>
      <c r="B652" s="2" t="s">
        <v>0</v>
      </c>
      <c r="C652" s="2">
        <v>75</v>
      </c>
      <c r="D652" s="2" t="s">
        <v>44</v>
      </c>
      <c r="E652" s="2" t="s">
        <v>35</v>
      </c>
      <c r="F652" s="2" t="s">
        <v>22</v>
      </c>
      <c r="G652" s="16">
        <v>76.166613709999993</v>
      </c>
      <c r="H652" s="16">
        <v>66.058417000000006</v>
      </c>
      <c r="I652" s="16">
        <f t="shared" si="60"/>
        <v>71.590776273002049</v>
      </c>
      <c r="J652" s="7">
        <v>2.8938253390000002</v>
      </c>
      <c r="K652" s="18">
        <v>0</v>
      </c>
      <c r="L652" s="15">
        <v>1.0388986330000001</v>
      </c>
      <c r="M652" s="15">
        <v>1</v>
      </c>
      <c r="N652" s="7">
        <v>427.58407940000001</v>
      </c>
      <c r="O652" s="8">
        <f t="shared" si="64"/>
        <v>427.58</v>
      </c>
      <c r="P652" s="5">
        <f t="shared" si="61"/>
        <v>429.33717412554</v>
      </c>
      <c r="Q652" s="5">
        <f t="shared" si="62"/>
        <v>435.99190032448593</v>
      </c>
      <c r="R652" s="10">
        <f>Q652*Index!$H$16</f>
        <v>596.59250180565004</v>
      </c>
      <c r="T652" s="7">
        <v>17.252466340000002</v>
      </c>
      <c r="U652" s="5">
        <f t="shared" si="63"/>
        <v>17.519879568270003</v>
      </c>
      <c r="V652" s="5">
        <f>U652*(Index!$G$16/Index!$G$7)</f>
        <v>19.82213563239533</v>
      </c>
      <c r="X652" s="7">
        <v>616.41</v>
      </c>
      <c r="Y652" s="20">
        <f t="shared" si="65"/>
        <v>616.41</v>
      </c>
    </row>
    <row r="653" spans="1:25">
      <c r="A653" s="2" t="s">
        <v>860</v>
      </c>
      <c r="B653" s="2" t="s">
        <v>0</v>
      </c>
      <c r="C653" s="2">
        <v>75</v>
      </c>
      <c r="D653" s="2" t="s">
        <v>45</v>
      </c>
      <c r="E653" s="2" t="s">
        <v>35</v>
      </c>
      <c r="F653" s="2" t="s">
        <v>22</v>
      </c>
      <c r="G653" s="16">
        <v>76.166613709999993</v>
      </c>
      <c r="H653" s="16">
        <v>87.153231640000001</v>
      </c>
      <c r="I653" s="16">
        <f t="shared" si="60"/>
        <v>96.859431634094292</v>
      </c>
      <c r="J653" s="7">
        <v>2.8295098699999999</v>
      </c>
      <c r="K653" s="18">
        <v>0</v>
      </c>
      <c r="L653" s="15">
        <v>1.059430622</v>
      </c>
      <c r="M653" s="15">
        <v>1</v>
      </c>
      <c r="N653" s="7">
        <v>489.57890309999999</v>
      </c>
      <c r="O653" s="8">
        <f t="shared" si="64"/>
        <v>489.58</v>
      </c>
      <c r="P653" s="5">
        <f t="shared" si="61"/>
        <v>491.58617660271</v>
      </c>
      <c r="Q653" s="5">
        <f t="shared" si="62"/>
        <v>499.20576234005205</v>
      </c>
      <c r="R653" s="10">
        <f>Q653*Index!$H$16</f>
        <v>683.09162268518014</v>
      </c>
      <c r="T653" s="7">
        <v>14.784607060000001</v>
      </c>
      <c r="U653" s="5">
        <f t="shared" si="63"/>
        <v>15.013768469430001</v>
      </c>
      <c r="V653" s="5">
        <f>U653*(Index!$G$16/Index!$G$7)</f>
        <v>16.986700952751402</v>
      </c>
      <c r="X653" s="7">
        <v>700.08</v>
      </c>
      <c r="Y653" s="20">
        <f t="shared" si="65"/>
        <v>700.08</v>
      </c>
    </row>
    <row r="654" spans="1:25">
      <c r="A654" s="2" t="s">
        <v>861</v>
      </c>
      <c r="B654" s="2" t="s">
        <v>0</v>
      </c>
      <c r="C654" s="2">
        <v>75</v>
      </c>
      <c r="D654" s="2" t="s">
        <v>1434</v>
      </c>
      <c r="E654" s="2" t="s">
        <v>35</v>
      </c>
      <c r="F654" s="2" t="s">
        <v>22</v>
      </c>
      <c r="G654" s="16">
        <v>76.166613709999993</v>
      </c>
      <c r="H654" s="16">
        <v>109.61175160000001</v>
      </c>
      <c r="I654" s="16">
        <f t="shared" si="60"/>
        <v>119.25592380145061</v>
      </c>
      <c r="J654" s="7">
        <v>2.8900842249999998</v>
      </c>
      <c r="K654" s="18">
        <v>0</v>
      </c>
      <c r="L654" s="15">
        <v>1.0519122460000001</v>
      </c>
      <c r="M654" s="15">
        <v>1</v>
      </c>
      <c r="N654" s="7">
        <v>564.78759290000005</v>
      </c>
      <c r="O654" s="8">
        <f t="shared" si="64"/>
        <v>564.79</v>
      </c>
      <c r="P654" s="5">
        <f t="shared" si="61"/>
        <v>567.10322203089004</v>
      </c>
      <c r="Q654" s="5">
        <f t="shared" si="62"/>
        <v>575.89332197236888</v>
      </c>
      <c r="R654" s="10">
        <f>Q654*Index!$H$16</f>
        <v>788.0275699455849</v>
      </c>
      <c r="T654" s="7">
        <v>15.66808445</v>
      </c>
      <c r="U654" s="5">
        <f t="shared" si="63"/>
        <v>15.910939758975001</v>
      </c>
      <c r="V654" s="5">
        <f>U654*(Index!$G$16/Index!$G$7)</f>
        <v>18.001767918112289</v>
      </c>
      <c r="X654" s="7">
        <v>806.03</v>
      </c>
      <c r="Y654" s="20">
        <f t="shared" si="65"/>
        <v>806.03</v>
      </c>
    </row>
    <row r="655" spans="1:25">
      <c r="A655" s="2" t="s">
        <v>862</v>
      </c>
      <c r="B655" s="2" t="s">
        <v>0</v>
      </c>
      <c r="C655" s="2">
        <v>75</v>
      </c>
      <c r="D655" s="2" t="s">
        <v>1435</v>
      </c>
      <c r="E655" s="2" t="s">
        <v>35</v>
      </c>
      <c r="F655" s="2" t="s">
        <v>197</v>
      </c>
      <c r="G655" s="16">
        <v>76.166613709999993</v>
      </c>
      <c r="H655" s="16">
        <v>149.84821679999999</v>
      </c>
      <c r="I655" s="16">
        <f t="shared" si="60"/>
        <v>171.7415461157791</v>
      </c>
      <c r="J655" s="7">
        <v>3.2655199760000002</v>
      </c>
      <c r="K655" s="18">
        <v>0</v>
      </c>
      <c r="L655" s="15">
        <v>1.096866782</v>
      </c>
      <c r="M655" s="15">
        <v>1</v>
      </c>
      <c r="N655" s="7">
        <v>809.54904820000002</v>
      </c>
      <c r="O655" s="8">
        <f t="shared" si="64"/>
        <v>809.55</v>
      </c>
      <c r="P655" s="5">
        <f t="shared" si="61"/>
        <v>812.86819929761998</v>
      </c>
      <c r="Q655" s="5">
        <f t="shared" si="62"/>
        <v>825.4676563867331</v>
      </c>
      <c r="R655" s="10">
        <f>Q655*Index!$H$16</f>
        <v>1129.5343191396212</v>
      </c>
      <c r="T655" s="7">
        <v>20.991481650000001</v>
      </c>
      <c r="U655" s="5">
        <f t="shared" si="63"/>
        <v>21.316849615575002</v>
      </c>
      <c r="V655" s="5">
        <f>U655*(Index!$G$16/Index!$G$7)</f>
        <v>24.118058728015907</v>
      </c>
      <c r="X655" s="7">
        <v>1153.6500000000001</v>
      </c>
      <c r="Y655" s="20">
        <f t="shared" si="65"/>
        <v>1153.6500000000001</v>
      </c>
    </row>
    <row r="656" spans="1:25">
      <c r="A656" s="2" t="s">
        <v>863</v>
      </c>
      <c r="B656" s="2" t="s">
        <v>0</v>
      </c>
      <c r="C656" s="2">
        <v>75</v>
      </c>
      <c r="D656" s="2" t="s">
        <v>1429</v>
      </c>
      <c r="E656" s="2" t="s">
        <v>35</v>
      </c>
      <c r="F656" s="2" t="s">
        <v>197</v>
      </c>
      <c r="G656" s="16">
        <v>76.166613709999993</v>
      </c>
      <c r="H656" s="16">
        <v>111.51924099999999</v>
      </c>
      <c r="I656" s="16">
        <f t="shared" si="60"/>
        <v>107.68174957380678</v>
      </c>
      <c r="J656" s="7">
        <v>3.3971029829999999</v>
      </c>
      <c r="K656" s="18">
        <v>0</v>
      </c>
      <c r="L656" s="15">
        <v>0.97955364599999994</v>
      </c>
      <c r="M656" s="15">
        <v>1</v>
      </c>
      <c r="N656" s="7">
        <v>624.55182339999999</v>
      </c>
      <c r="O656" s="8">
        <f t="shared" si="64"/>
        <v>624.54999999999995</v>
      </c>
      <c r="P656" s="5">
        <f t="shared" si="61"/>
        <v>627.11248587594002</v>
      </c>
      <c r="Q656" s="5">
        <f t="shared" si="62"/>
        <v>636.83272940701715</v>
      </c>
      <c r="R656" s="10">
        <f>Q656*Index!$H$16</f>
        <v>871.4144253273771</v>
      </c>
      <c r="T656" s="7">
        <v>18.033675250000002</v>
      </c>
      <c r="U656" s="5">
        <f t="shared" si="63"/>
        <v>18.313197216375002</v>
      </c>
      <c r="V656" s="5">
        <f>U656*(Index!$G$16/Index!$G$7)</f>
        <v>20.7197017348924</v>
      </c>
      <c r="X656" s="7">
        <v>876.79</v>
      </c>
      <c r="Y656" s="20">
        <f t="shared" si="65"/>
        <v>876.79</v>
      </c>
    </row>
    <row r="657" spans="1:25">
      <c r="A657" s="2" t="s">
        <v>864</v>
      </c>
      <c r="B657" s="2" t="s">
        <v>0</v>
      </c>
      <c r="C657" s="2">
        <v>75</v>
      </c>
      <c r="D657" s="2" t="s">
        <v>203</v>
      </c>
      <c r="E657" s="2" t="s">
        <v>35</v>
      </c>
      <c r="F657" s="2" t="s">
        <v>22</v>
      </c>
      <c r="G657" s="16">
        <v>76.166613709999993</v>
      </c>
      <c r="H657" s="16">
        <v>78.472899409999997</v>
      </c>
      <c r="I657" s="16">
        <f t="shared" si="60"/>
        <v>83.947464927739233</v>
      </c>
      <c r="J657" s="7">
        <v>3.1795770999999999</v>
      </c>
      <c r="K657" s="18">
        <v>1</v>
      </c>
      <c r="L657" s="15">
        <v>1.035402113</v>
      </c>
      <c r="M657" s="15">
        <v>1</v>
      </c>
      <c r="N657" s="7">
        <v>509.09505760000002</v>
      </c>
      <c r="O657" s="8">
        <f t="shared" si="64"/>
        <v>509.1</v>
      </c>
      <c r="P657" s="5">
        <f t="shared" si="61"/>
        <v>511.18234733616003</v>
      </c>
      <c r="Q657" s="5">
        <f t="shared" si="62"/>
        <v>519.10567371987054</v>
      </c>
      <c r="R657" s="10">
        <f>Q657*Index!$H$16</f>
        <v>710.32180266549824</v>
      </c>
      <c r="T657" s="7">
        <v>14.07492405</v>
      </c>
      <c r="U657" s="5">
        <f t="shared" si="63"/>
        <v>14.293085372775002</v>
      </c>
      <c r="V657" s="5">
        <f>U657*(Index!$G$16/Index!$G$7)</f>
        <v>16.171314178304488</v>
      </c>
      <c r="X657" s="7">
        <v>726.49</v>
      </c>
      <c r="Y657" s="20">
        <f t="shared" si="65"/>
        <v>726.49</v>
      </c>
    </row>
    <row r="658" spans="1:25">
      <c r="A658" s="2" t="s">
        <v>865</v>
      </c>
      <c r="B658" s="2" t="s">
        <v>0</v>
      </c>
      <c r="C658" s="2">
        <v>75</v>
      </c>
      <c r="D658" s="2" t="s">
        <v>42</v>
      </c>
      <c r="E658" s="2" t="s">
        <v>36</v>
      </c>
      <c r="F658" s="2" t="s">
        <v>22</v>
      </c>
      <c r="G658" s="16">
        <v>76.166613709999993</v>
      </c>
      <c r="H658" s="16">
        <v>32.843837200000003</v>
      </c>
      <c r="I658" s="16">
        <f t="shared" si="60"/>
        <v>32.898637298724708</v>
      </c>
      <c r="J658" s="7">
        <v>1.9388135200000001</v>
      </c>
      <c r="K658" s="18">
        <v>0</v>
      </c>
      <c r="L658" s="15">
        <v>1.0005027049999999</v>
      </c>
      <c r="M658" s="15">
        <v>1</v>
      </c>
      <c r="N658" s="7">
        <v>211.4571832</v>
      </c>
      <c r="O658" s="8">
        <f t="shared" si="64"/>
        <v>211.46</v>
      </c>
      <c r="P658" s="5">
        <f t="shared" si="61"/>
        <v>212.32415765112</v>
      </c>
      <c r="Q658" s="5">
        <f t="shared" si="62"/>
        <v>215.61518209471237</v>
      </c>
      <c r="R658" s="10">
        <f>Q658*Index!$H$16</f>
        <v>295.03851061781057</v>
      </c>
      <c r="T658" s="7">
        <v>11.192343149999999</v>
      </c>
      <c r="U658" s="5">
        <f t="shared" si="63"/>
        <v>11.365824468825</v>
      </c>
      <c r="V658" s="5">
        <f>U658*(Index!$G$16/Index!$G$7)</f>
        <v>12.859387150301824</v>
      </c>
      <c r="X658" s="7">
        <v>307.89999999999998</v>
      </c>
      <c r="Y658" s="20">
        <f t="shared" si="65"/>
        <v>307.89999999999998</v>
      </c>
    </row>
    <row r="659" spans="1:25">
      <c r="A659" s="2" t="s">
        <v>866</v>
      </c>
      <c r="B659" s="2" t="s">
        <v>0</v>
      </c>
      <c r="C659" s="2">
        <v>75</v>
      </c>
      <c r="D659" s="2" t="s">
        <v>43</v>
      </c>
      <c r="E659" s="2" t="s">
        <v>36</v>
      </c>
      <c r="F659" s="2" t="s">
        <v>22</v>
      </c>
      <c r="G659" s="16">
        <v>76.166613709999993</v>
      </c>
      <c r="H659" s="16">
        <v>52.434576440000001</v>
      </c>
      <c r="I659" s="16">
        <f t="shared" si="60"/>
        <v>55.125472624513932</v>
      </c>
      <c r="J659" s="7">
        <v>2.2154964810000002</v>
      </c>
      <c r="K659" s="18">
        <v>0</v>
      </c>
      <c r="L659" s="15">
        <v>1.020924349</v>
      </c>
      <c r="M659" s="15">
        <v>1</v>
      </c>
      <c r="N659" s="7">
        <v>290.87715539999999</v>
      </c>
      <c r="O659" s="8">
        <f t="shared" si="64"/>
        <v>290.88</v>
      </c>
      <c r="P659" s="5">
        <f t="shared" si="61"/>
        <v>292.06975173714</v>
      </c>
      <c r="Q659" s="5">
        <f t="shared" si="62"/>
        <v>296.59683288906569</v>
      </c>
      <c r="R659" s="10">
        <f>Q659*Index!$H$16</f>
        <v>405.85030691906735</v>
      </c>
      <c r="T659" s="7">
        <v>12.07241995</v>
      </c>
      <c r="U659" s="5">
        <f t="shared" si="63"/>
        <v>12.259542459225001</v>
      </c>
      <c r="V659" s="5">
        <f>U659*(Index!$G$16/Index!$G$7)</f>
        <v>13.87054702464849</v>
      </c>
      <c r="X659" s="7">
        <v>419.72</v>
      </c>
      <c r="Y659" s="20">
        <f t="shared" si="65"/>
        <v>419.72</v>
      </c>
    </row>
    <row r="660" spans="1:25">
      <c r="A660" s="2" t="s">
        <v>867</v>
      </c>
      <c r="B660" s="2" t="s">
        <v>0</v>
      </c>
      <c r="C660" s="2">
        <v>75</v>
      </c>
      <c r="D660" s="2" t="s">
        <v>44</v>
      </c>
      <c r="E660" s="2" t="s">
        <v>36</v>
      </c>
      <c r="F660" s="2" t="s">
        <v>22</v>
      </c>
      <c r="G660" s="16">
        <v>76.166613709999993</v>
      </c>
      <c r="H660" s="16">
        <v>71.381113010000007</v>
      </c>
      <c r="I660" s="16">
        <f t="shared" si="60"/>
        <v>77.120517881665606</v>
      </c>
      <c r="J660" s="7">
        <v>2.2527385089999998</v>
      </c>
      <c r="K660" s="18">
        <v>0</v>
      </c>
      <c r="L660" s="15">
        <v>1.0388986330000001</v>
      </c>
      <c r="M660" s="15">
        <v>1</v>
      </c>
      <c r="N660" s="7">
        <v>345.3158244</v>
      </c>
      <c r="O660" s="8">
        <f t="shared" si="64"/>
        <v>345.32</v>
      </c>
      <c r="P660" s="5">
        <f t="shared" si="61"/>
        <v>346.73161928003998</v>
      </c>
      <c r="Q660" s="5">
        <f t="shared" si="62"/>
        <v>352.10595937888064</v>
      </c>
      <c r="R660" s="10">
        <f>Q660*Index!$H$16</f>
        <v>481.80660019185115</v>
      </c>
      <c r="T660" s="7">
        <v>13.071228440000001</v>
      </c>
      <c r="U660" s="5">
        <f t="shared" si="63"/>
        <v>13.273832480820001</v>
      </c>
      <c r="V660" s="5">
        <f>U660*(Index!$G$16/Index!$G$7)</f>
        <v>15.018123085334082</v>
      </c>
      <c r="X660" s="7">
        <v>496.82</v>
      </c>
      <c r="Y660" s="20">
        <f t="shared" si="65"/>
        <v>496.82</v>
      </c>
    </row>
    <row r="661" spans="1:25">
      <c r="A661" s="2" t="s">
        <v>868</v>
      </c>
      <c r="B661" s="2" t="s">
        <v>0</v>
      </c>
      <c r="C661" s="2">
        <v>75</v>
      </c>
      <c r="D661" s="2" t="s">
        <v>45</v>
      </c>
      <c r="E661" s="2" t="s">
        <v>36</v>
      </c>
      <c r="F661" s="2" t="s">
        <v>22</v>
      </c>
      <c r="G661" s="16">
        <v>76.166613709999993</v>
      </c>
      <c r="H661" s="16">
        <v>94.145684549999999</v>
      </c>
      <c r="I661" s="16">
        <f t="shared" si="60"/>
        <v>104.26745036984131</v>
      </c>
      <c r="J661" s="7">
        <v>2.2702296660000001</v>
      </c>
      <c r="K661" s="18">
        <v>0</v>
      </c>
      <c r="L661" s="15">
        <v>1.059430622</v>
      </c>
      <c r="M661" s="15">
        <v>1</v>
      </c>
      <c r="N661" s="7">
        <v>409.62676499999998</v>
      </c>
      <c r="O661" s="8">
        <f t="shared" si="64"/>
        <v>409.63</v>
      </c>
      <c r="P661" s="5">
        <f t="shared" si="61"/>
        <v>411.30623473649996</v>
      </c>
      <c r="Q661" s="5">
        <f t="shared" si="62"/>
        <v>417.68148137491573</v>
      </c>
      <c r="R661" s="10">
        <f>Q661*Index!$H$16</f>
        <v>571.5373146746424</v>
      </c>
      <c r="T661" s="7">
        <v>12.649973559999999</v>
      </c>
      <c r="U661" s="5">
        <f t="shared" si="63"/>
        <v>12.84604815018</v>
      </c>
      <c r="V661" s="5">
        <f>U661*(Index!$G$16/Index!$G$7)</f>
        <v>14.534124380302066</v>
      </c>
      <c r="X661" s="7">
        <v>586.07000000000005</v>
      </c>
      <c r="Y661" s="20">
        <f t="shared" si="65"/>
        <v>586.07000000000005</v>
      </c>
    </row>
    <row r="662" spans="1:25">
      <c r="A662" s="2" t="s">
        <v>869</v>
      </c>
      <c r="B662" s="2" t="s">
        <v>0</v>
      </c>
      <c r="C662" s="2">
        <v>75</v>
      </c>
      <c r="D662" s="2" t="s">
        <v>1434</v>
      </c>
      <c r="E662" s="2" t="s">
        <v>36</v>
      </c>
      <c r="F662" s="2" t="s">
        <v>22</v>
      </c>
      <c r="G662" s="16">
        <v>76.166613709999993</v>
      </c>
      <c r="H662" s="16">
        <v>118.3463228</v>
      </c>
      <c r="I662" s="16">
        <f t="shared" si="60"/>
        <v>128.44392621028948</v>
      </c>
      <c r="J662" s="7">
        <v>2.376519697</v>
      </c>
      <c r="K662" s="18">
        <v>0</v>
      </c>
      <c r="L662" s="15">
        <v>1.0519122460000001</v>
      </c>
      <c r="M662" s="15">
        <v>1</v>
      </c>
      <c r="N662" s="7">
        <v>486.2609784</v>
      </c>
      <c r="O662" s="8">
        <f t="shared" si="64"/>
        <v>486.26</v>
      </c>
      <c r="P662" s="5">
        <f t="shared" si="61"/>
        <v>488.25464841143997</v>
      </c>
      <c r="Q662" s="5">
        <f t="shared" si="62"/>
        <v>495.82259546181734</v>
      </c>
      <c r="R662" s="10">
        <f>Q662*Index!$H$16</f>
        <v>678.46224312466563</v>
      </c>
      <c r="T662" s="7">
        <v>15.26092274</v>
      </c>
      <c r="U662" s="5">
        <f t="shared" si="63"/>
        <v>15.497467042470001</v>
      </c>
      <c r="V662" s="5">
        <f>U662*(Index!$G$16/Index!$G$7)</f>
        <v>17.533961490852334</v>
      </c>
      <c r="X662" s="7">
        <v>696</v>
      </c>
      <c r="Y662" s="20">
        <f t="shared" si="65"/>
        <v>696</v>
      </c>
    </row>
    <row r="663" spans="1:25">
      <c r="A663" s="2" t="s">
        <v>870</v>
      </c>
      <c r="B663" s="2" t="s">
        <v>0</v>
      </c>
      <c r="C663" s="2">
        <v>75</v>
      </c>
      <c r="D663" s="2" t="s">
        <v>1435</v>
      </c>
      <c r="E663" s="2" t="s">
        <v>36</v>
      </c>
      <c r="F663" s="2" t="s">
        <v>197</v>
      </c>
      <c r="G663" s="16">
        <v>76.166613709999993</v>
      </c>
      <c r="H663" s="16">
        <v>162.0442415</v>
      </c>
      <c r="I663" s="16">
        <f t="shared" si="60"/>
        <v>185.11896048166062</v>
      </c>
      <c r="J663" s="7">
        <v>2.2687516570000001</v>
      </c>
      <c r="K663" s="18">
        <v>0</v>
      </c>
      <c r="L663" s="15">
        <v>1.096866782</v>
      </c>
      <c r="M663" s="15">
        <v>1</v>
      </c>
      <c r="N663" s="7">
        <v>592.79207970000004</v>
      </c>
      <c r="O663" s="8">
        <f t="shared" si="64"/>
        <v>592.79</v>
      </c>
      <c r="P663" s="5">
        <f t="shared" si="61"/>
        <v>595.22252722677001</v>
      </c>
      <c r="Q663" s="5">
        <f t="shared" si="62"/>
        <v>604.44847639878503</v>
      </c>
      <c r="R663" s="10">
        <f>Q663*Index!$H$16</f>
        <v>827.10121100640151</v>
      </c>
      <c r="T663" s="7">
        <v>19.357087459999999</v>
      </c>
      <c r="U663" s="5">
        <f t="shared" si="63"/>
        <v>19.657122315630001</v>
      </c>
      <c r="V663" s="5">
        <f>U663*(Index!$G$16/Index!$G$7)</f>
        <v>22.240229629699353</v>
      </c>
      <c r="X663" s="7">
        <v>849.34</v>
      </c>
      <c r="Y663" s="20">
        <f t="shared" si="65"/>
        <v>849.34</v>
      </c>
    </row>
    <row r="664" spans="1:25">
      <c r="A664" s="2" t="s">
        <v>871</v>
      </c>
      <c r="B664" s="2" t="s">
        <v>0</v>
      </c>
      <c r="C664" s="2">
        <v>75</v>
      </c>
      <c r="D664" s="2" t="s">
        <v>1429</v>
      </c>
      <c r="E664" s="2" t="s">
        <v>36</v>
      </c>
      <c r="F664" s="2" t="s">
        <v>197</v>
      </c>
      <c r="G664" s="16">
        <v>76.166613709999993</v>
      </c>
      <c r="H664" s="16">
        <v>120.59809389999999</v>
      </c>
      <c r="I664" s="16">
        <f t="shared" si="60"/>
        <v>116.57497303349943</v>
      </c>
      <c r="J664" s="7">
        <v>2.4663802760000002</v>
      </c>
      <c r="K664" s="18">
        <v>0</v>
      </c>
      <c r="L664" s="15">
        <v>0.97955364599999994</v>
      </c>
      <c r="M664" s="15">
        <v>1</v>
      </c>
      <c r="N664" s="7">
        <v>475.37404800000002</v>
      </c>
      <c r="O664" s="8">
        <f t="shared" si="64"/>
        <v>475.37</v>
      </c>
      <c r="P664" s="5">
        <f t="shared" si="61"/>
        <v>477.32308159680002</v>
      </c>
      <c r="Q664" s="5">
        <f t="shared" si="62"/>
        <v>484.72158936155046</v>
      </c>
      <c r="R664" s="10">
        <f>Q664*Index!$H$16</f>
        <v>663.27210542488501</v>
      </c>
      <c r="T664" s="7">
        <v>16.07980366</v>
      </c>
      <c r="U664" s="5">
        <f t="shared" si="63"/>
        <v>16.329040616730001</v>
      </c>
      <c r="V664" s="5">
        <f>U664*(Index!$G$16/Index!$G$7)</f>
        <v>18.474810662392912</v>
      </c>
      <c r="X664" s="7">
        <v>670.02</v>
      </c>
      <c r="Y664" s="20">
        <f t="shared" si="65"/>
        <v>670.02</v>
      </c>
    </row>
    <row r="665" spans="1:25">
      <c r="A665" s="2" t="s">
        <v>872</v>
      </c>
      <c r="B665" s="2" t="s">
        <v>0</v>
      </c>
      <c r="C665" s="2">
        <v>75</v>
      </c>
      <c r="D665" s="2" t="s">
        <v>203</v>
      </c>
      <c r="E665" s="2" t="s">
        <v>36</v>
      </c>
      <c r="F665" s="2" t="s">
        <v>22</v>
      </c>
      <c r="G665" s="16">
        <v>76.166613709999993</v>
      </c>
      <c r="H665" s="16">
        <v>84.913499400000006</v>
      </c>
      <c r="I665" s="16">
        <f t="shared" si="60"/>
        <v>90.616075766373015</v>
      </c>
      <c r="J665" s="7">
        <v>2.5706021670000001</v>
      </c>
      <c r="K665" s="18">
        <v>1</v>
      </c>
      <c r="L665" s="15">
        <v>1.035402113</v>
      </c>
      <c r="M665" s="15">
        <v>1</v>
      </c>
      <c r="N665" s="7">
        <v>428.73194289999998</v>
      </c>
      <c r="O665" s="8">
        <f t="shared" si="64"/>
        <v>428.73</v>
      </c>
      <c r="P665" s="5">
        <f t="shared" si="61"/>
        <v>430.48974386588998</v>
      </c>
      <c r="Q665" s="5">
        <f t="shared" si="62"/>
        <v>437.16233489581128</v>
      </c>
      <c r="R665" s="10">
        <f>Q665*Index!$H$16</f>
        <v>598.19407396464464</v>
      </c>
      <c r="T665" s="7">
        <v>15.339860910000001</v>
      </c>
      <c r="U665" s="5">
        <f t="shared" si="63"/>
        <v>15.577628754105001</v>
      </c>
      <c r="V665" s="5">
        <f>U665*(Index!$G$16/Index!$G$7)</f>
        <v>17.624657109755542</v>
      </c>
      <c r="X665" s="7">
        <v>615.82000000000005</v>
      </c>
      <c r="Y665" s="20">
        <f t="shared" si="65"/>
        <v>615.82000000000005</v>
      </c>
    </row>
    <row r="666" spans="1:25">
      <c r="A666" s="2" t="s">
        <v>873</v>
      </c>
      <c r="B666" s="2" t="s">
        <v>0</v>
      </c>
      <c r="C666" s="2">
        <v>75</v>
      </c>
      <c r="D666" s="2" t="s">
        <v>42</v>
      </c>
      <c r="E666" s="2" t="s">
        <v>37</v>
      </c>
      <c r="F666" s="2" t="s">
        <v>22</v>
      </c>
      <c r="G666" s="16">
        <v>76.166613709999993</v>
      </c>
      <c r="H666" s="16">
        <v>27.941920379999999</v>
      </c>
      <c r="I666" s="16">
        <f t="shared" si="60"/>
        <v>27.994256260629712</v>
      </c>
      <c r="J666" s="7">
        <v>1.354902432</v>
      </c>
      <c r="K666" s="18">
        <v>1</v>
      </c>
      <c r="L666" s="15">
        <v>1.0005027049999999</v>
      </c>
      <c r="M666" s="15">
        <v>1</v>
      </c>
      <c r="N666" s="7">
        <v>141.127816</v>
      </c>
      <c r="O666" s="8">
        <f t="shared" si="64"/>
        <v>141.13</v>
      </c>
      <c r="P666" s="5">
        <f t="shared" si="61"/>
        <v>141.7064400456</v>
      </c>
      <c r="Q666" s="5">
        <f t="shared" si="62"/>
        <v>143.90288986630682</v>
      </c>
      <c r="R666" s="10">
        <f>Q666*Index!$H$16</f>
        <v>196.91050457246621</v>
      </c>
      <c r="T666" s="7">
        <v>10.476701350000001</v>
      </c>
      <c r="U666" s="5">
        <f t="shared" si="63"/>
        <v>10.639090220925002</v>
      </c>
      <c r="V666" s="5">
        <f>U666*(Index!$G$16/Index!$G$7)</f>
        <v>12.037154053638876</v>
      </c>
      <c r="X666" s="7">
        <v>208.95</v>
      </c>
      <c r="Y666" s="20">
        <f t="shared" si="65"/>
        <v>208.95</v>
      </c>
    </row>
    <row r="667" spans="1:25">
      <c r="A667" s="2" t="s">
        <v>874</v>
      </c>
      <c r="B667" s="2" t="s">
        <v>0</v>
      </c>
      <c r="C667" s="2">
        <v>75</v>
      </c>
      <c r="D667" s="2" t="s">
        <v>43</v>
      </c>
      <c r="E667" s="2" t="s">
        <v>37</v>
      </c>
      <c r="F667" s="2" t="s">
        <v>22</v>
      </c>
      <c r="G667" s="16">
        <v>76.166613709999993</v>
      </c>
      <c r="H667" s="16">
        <v>44.615970920000002</v>
      </c>
      <c r="I667" s="16">
        <f t="shared" si="60"/>
        <v>47.143267873920166</v>
      </c>
      <c r="J667" s="7">
        <v>1.680150271</v>
      </c>
      <c r="K667" s="18">
        <v>0</v>
      </c>
      <c r="L667" s="15">
        <v>1.020924349</v>
      </c>
      <c r="M667" s="15">
        <v>1</v>
      </c>
      <c r="N667" s="7">
        <v>207.17913110000001</v>
      </c>
      <c r="O667" s="8">
        <f t="shared" si="64"/>
        <v>207.18</v>
      </c>
      <c r="P667" s="5">
        <f t="shared" si="61"/>
        <v>208.02856553751002</v>
      </c>
      <c r="Q667" s="5">
        <f t="shared" si="62"/>
        <v>211.25300830334143</v>
      </c>
      <c r="R667" s="10">
        <f>Q667*Index!$H$16</f>
        <v>289.06950024498451</v>
      </c>
      <c r="T667" s="7">
        <v>11.90004339</v>
      </c>
      <c r="U667" s="5">
        <f t="shared" si="63"/>
        <v>12.084494062545001</v>
      </c>
      <c r="V667" s="5">
        <f>U667*(Index!$G$16/Index!$G$7)</f>
        <v>13.672495830991402</v>
      </c>
      <c r="X667" s="7">
        <v>302.74</v>
      </c>
      <c r="Y667" s="20">
        <f t="shared" si="65"/>
        <v>302.74</v>
      </c>
    </row>
    <row r="668" spans="1:25">
      <c r="A668" s="2" t="s">
        <v>875</v>
      </c>
      <c r="B668" s="2" t="s">
        <v>0</v>
      </c>
      <c r="C668" s="2">
        <v>75</v>
      </c>
      <c r="D668" s="2" t="s">
        <v>44</v>
      </c>
      <c r="E668" s="2" t="s">
        <v>37</v>
      </c>
      <c r="F668" s="2" t="s">
        <v>22</v>
      </c>
      <c r="G668" s="16">
        <v>76.166613709999993</v>
      </c>
      <c r="H668" s="16">
        <v>60.770952700000002</v>
      </c>
      <c r="I668" s="16">
        <f t="shared" si="60"/>
        <v>66.09763683969571</v>
      </c>
      <c r="J668" s="7">
        <v>1.7236048470000001</v>
      </c>
      <c r="K668" s="18">
        <v>0</v>
      </c>
      <c r="L668" s="15">
        <v>1.0388986330000001</v>
      </c>
      <c r="M668" s="15">
        <v>1</v>
      </c>
      <c r="N668" s="7">
        <v>245.20735189999999</v>
      </c>
      <c r="O668" s="8">
        <f t="shared" si="64"/>
        <v>245.21</v>
      </c>
      <c r="P668" s="5">
        <f t="shared" si="61"/>
        <v>246.21270204279</v>
      </c>
      <c r="Q668" s="5">
        <f t="shared" si="62"/>
        <v>250.02899892445325</v>
      </c>
      <c r="R668" s="10">
        <f>Q668*Index!$H$16</f>
        <v>342.12889248925438</v>
      </c>
      <c r="T668" s="7">
        <v>13.66015771</v>
      </c>
      <c r="U668" s="5">
        <f t="shared" si="63"/>
        <v>13.871890154505001</v>
      </c>
      <c r="V668" s="5">
        <f>U668*(Index!$G$16/Index!$G$7)</f>
        <v>15.694770449123551</v>
      </c>
      <c r="X668" s="7">
        <v>357.82</v>
      </c>
      <c r="Y668" s="20">
        <f t="shared" si="65"/>
        <v>357.82</v>
      </c>
    </row>
    <row r="669" spans="1:25">
      <c r="A669" s="2" t="s">
        <v>876</v>
      </c>
      <c r="B669" s="2" t="s">
        <v>0</v>
      </c>
      <c r="C669" s="2">
        <v>75</v>
      </c>
      <c r="D669" s="2" t="s">
        <v>45</v>
      </c>
      <c r="E669" s="2" t="s">
        <v>37</v>
      </c>
      <c r="F669" s="2" t="s">
        <v>22</v>
      </c>
      <c r="G669" s="16">
        <v>76.166613709999993</v>
      </c>
      <c r="H669" s="16">
        <v>80.177132779999994</v>
      </c>
      <c r="I669" s="16">
        <f t="shared" si="60"/>
        <v>89.46873887971104</v>
      </c>
      <c r="J669" s="7">
        <v>1.709571073</v>
      </c>
      <c r="K669" s="18">
        <v>0</v>
      </c>
      <c r="L669" s="15">
        <v>1.059430622</v>
      </c>
      <c r="M669" s="15">
        <v>1</v>
      </c>
      <c r="N669" s="7">
        <v>283.16540750000001</v>
      </c>
      <c r="O669" s="8">
        <f t="shared" si="64"/>
        <v>283.17</v>
      </c>
      <c r="P669" s="5">
        <f t="shared" si="61"/>
        <v>284.32638567075003</v>
      </c>
      <c r="Q669" s="5">
        <f t="shared" si="62"/>
        <v>288.7334446486467</v>
      </c>
      <c r="R669" s="10">
        <f>Q669*Index!$H$16</f>
        <v>395.09038578399748</v>
      </c>
      <c r="T669" s="7">
        <v>12.311787880000001</v>
      </c>
      <c r="U669" s="5">
        <f t="shared" si="63"/>
        <v>12.502620592140001</v>
      </c>
      <c r="V669" s="5">
        <f>U669*(Index!$G$16/Index!$G$7)</f>
        <v>14.145567620602639</v>
      </c>
      <c r="X669" s="7">
        <v>409.24</v>
      </c>
      <c r="Y669" s="20">
        <f t="shared" si="65"/>
        <v>409.24</v>
      </c>
    </row>
    <row r="670" spans="1:25">
      <c r="A670" s="2" t="s">
        <v>877</v>
      </c>
      <c r="B670" s="2" t="s">
        <v>0</v>
      </c>
      <c r="C670" s="2">
        <v>75</v>
      </c>
      <c r="D670" s="2" t="s">
        <v>1434</v>
      </c>
      <c r="E670" s="2" t="s">
        <v>37</v>
      </c>
      <c r="F670" s="2" t="s">
        <v>22</v>
      </c>
      <c r="G670" s="16">
        <v>76.166613709999993</v>
      </c>
      <c r="H670" s="16">
        <v>100.8376659</v>
      </c>
      <c r="I670" s="16">
        <f t="shared" si="60"/>
        <v>110.02635560616712</v>
      </c>
      <c r="J670" s="7">
        <v>1.7121599869999999</v>
      </c>
      <c r="K670" s="18">
        <v>0</v>
      </c>
      <c r="L670" s="15">
        <v>1.0519122460000001</v>
      </c>
      <c r="M670" s="15">
        <v>1</v>
      </c>
      <c r="N670" s="7">
        <v>318.79215190000002</v>
      </c>
      <c r="O670" s="8">
        <f t="shared" si="64"/>
        <v>318.79000000000002</v>
      </c>
      <c r="P670" s="5">
        <f t="shared" si="61"/>
        <v>320.09919972279005</v>
      </c>
      <c r="Q670" s="5">
        <f t="shared" si="62"/>
        <v>325.0607373184933</v>
      </c>
      <c r="R670" s="10">
        <f>Q670*Index!$H$16</f>
        <v>444.79908542176611</v>
      </c>
      <c r="T670" s="7">
        <v>14.243849040000001</v>
      </c>
      <c r="U670" s="5">
        <f t="shared" si="63"/>
        <v>14.464628700120002</v>
      </c>
      <c r="V670" s="5">
        <f>U670*(Index!$G$16/Index!$G$7)</f>
        <v>16.365399707729207</v>
      </c>
      <c r="X670" s="7">
        <v>461.16</v>
      </c>
      <c r="Y670" s="20">
        <f t="shared" si="65"/>
        <v>461.16</v>
      </c>
    </row>
    <row r="671" spans="1:25">
      <c r="A671" s="2" t="s">
        <v>878</v>
      </c>
      <c r="B671" s="2" t="s">
        <v>0</v>
      </c>
      <c r="C671" s="2">
        <v>75</v>
      </c>
      <c r="D671" s="2" t="s">
        <v>1435</v>
      </c>
      <c r="E671" s="2" t="s">
        <v>37</v>
      </c>
      <c r="F671" s="2" t="s">
        <v>197</v>
      </c>
      <c r="G671" s="16">
        <v>76.166613709999993</v>
      </c>
      <c r="H671" s="16">
        <v>137.854671</v>
      </c>
      <c r="I671" s="16">
        <f t="shared" si="60"/>
        <v>158.58622412936347</v>
      </c>
      <c r="J671" s="7">
        <v>1.5931124729999999</v>
      </c>
      <c r="K671" s="18">
        <v>0</v>
      </c>
      <c r="L671" s="15">
        <v>1.096866782</v>
      </c>
      <c r="M671" s="15">
        <v>1</v>
      </c>
      <c r="N671" s="7">
        <v>373.98767420000001</v>
      </c>
      <c r="O671" s="8">
        <f t="shared" si="64"/>
        <v>373.99</v>
      </c>
      <c r="P671" s="5">
        <f t="shared" si="61"/>
        <v>375.52102366422002</v>
      </c>
      <c r="Q671" s="5">
        <f t="shared" si="62"/>
        <v>381.34159953101545</v>
      </c>
      <c r="R671" s="10">
        <f>Q671*Index!$H$16</f>
        <v>521.8113885543662</v>
      </c>
      <c r="T671" s="7">
        <v>20.2850343</v>
      </c>
      <c r="U671" s="5">
        <f t="shared" si="63"/>
        <v>20.599452331649999</v>
      </c>
      <c r="V671" s="5">
        <f>U671*(Index!$G$16/Index!$G$7)</f>
        <v>23.306389549077732</v>
      </c>
      <c r="X671" s="7">
        <v>545.12</v>
      </c>
      <c r="Y671" s="20">
        <f t="shared" si="65"/>
        <v>545.12</v>
      </c>
    </row>
    <row r="672" spans="1:25">
      <c r="A672" s="2" t="s">
        <v>879</v>
      </c>
      <c r="B672" s="2" t="s">
        <v>0</v>
      </c>
      <c r="C672" s="2">
        <v>75</v>
      </c>
      <c r="D672" s="2" t="s">
        <v>1429</v>
      </c>
      <c r="E672" s="2" t="s">
        <v>37</v>
      </c>
      <c r="F672" s="2" t="s">
        <v>197</v>
      </c>
      <c r="G672" s="16">
        <v>76.166613709999993</v>
      </c>
      <c r="H672" s="16">
        <v>102.5934809</v>
      </c>
      <c r="I672" s="16">
        <f t="shared" si="60"/>
        <v>98.938488724530444</v>
      </c>
      <c r="J672" s="7">
        <v>1.6250703449999999</v>
      </c>
      <c r="K672" s="18">
        <v>0</v>
      </c>
      <c r="L672" s="15">
        <v>0.97955364599999994</v>
      </c>
      <c r="M672" s="15">
        <v>1</v>
      </c>
      <c r="N672" s="7">
        <v>284.55810930000001</v>
      </c>
      <c r="O672" s="8">
        <f t="shared" si="64"/>
        <v>284.56</v>
      </c>
      <c r="P672" s="5">
        <f t="shared" si="61"/>
        <v>285.72479754813003</v>
      </c>
      <c r="Q672" s="5">
        <f t="shared" si="62"/>
        <v>290.15353191012605</v>
      </c>
      <c r="R672" s="10">
        <f>Q672*Index!$H$16</f>
        <v>397.03357191079886</v>
      </c>
      <c r="T672" s="7">
        <v>14.424286739999999</v>
      </c>
      <c r="U672" s="5">
        <f t="shared" si="63"/>
        <v>14.647863184470001</v>
      </c>
      <c r="V672" s="5">
        <f>U672*(Index!$G$16/Index!$G$7)</f>
        <v>16.572712708207575</v>
      </c>
      <c r="X672" s="7">
        <v>406.49</v>
      </c>
      <c r="Y672" s="20">
        <f t="shared" si="65"/>
        <v>406.49</v>
      </c>
    </row>
    <row r="673" spans="1:25">
      <c r="A673" s="2" t="s">
        <v>880</v>
      </c>
      <c r="B673" s="2" t="s">
        <v>0</v>
      </c>
      <c r="C673" s="2">
        <v>75</v>
      </c>
      <c r="D673" s="2" t="s">
        <v>203</v>
      </c>
      <c r="E673" s="2" t="s">
        <v>37</v>
      </c>
      <c r="F673" s="2" t="s">
        <v>22</v>
      </c>
      <c r="G673" s="16">
        <v>76.166613709999993</v>
      </c>
      <c r="H673" s="16">
        <v>72.192371469999998</v>
      </c>
      <c r="I673" s="16">
        <f t="shared" si="60"/>
        <v>77.444593027907686</v>
      </c>
      <c r="J673" s="7">
        <v>1.986513558</v>
      </c>
      <c r="K673" s="18">
        <v>1</v>
      </c>
      <c r="L673" s="15">
        <v>1.035402113</v>
      </c>
      <c r="M673" s="15">
        <v>1</v>
      </c>
      <c r="N673" s="7">
        <v>305.15074470000002</v>
      </c>
      <c r="O673" s="8">
        <f t="shared" si="64"/>
        <v>305.14999999999998</v>
      </c>
      <c r="P673" s="5">
        <f t="shared" si="61"/>
        <v>306.40186275327</v>
      </c>
      <c r="Q673" s="5">
        <f t="shared" si="62"/>
        <v>311.1510916259457</v>
      </c>
      <c r="R673" s="10">
        <f>Q673*Index!$H$16</f>
        <v>425.76572650667828</v>
      </c>
      <c r="T673" s="7">
        <v>13.6341644</v>
      </c>
      <c r="U673" s="5">
        <f t="shared" si="63"/>
        <v>13.8454939482</v>
      </c>
      <c r="V673" s="5">
        <f>U673*(Index!$G$16/Index!$G$7)</f>
        <v>15.664905564520918</v>
      </c>
      <c r="X673" s="7">
        <v>441.43</v>
      </c>
      <c r="Y673" s="20">
        <f t="shared" si="65"/>
        <v>441.43</v>
      </c>
    </row>
    <row r="674" spans="1:25">
      <c r="A674" s="2" t="s">
        <v>881</v>
      </c>
      <c r="B674" s="2" t="s">
        <v>0</v>
      </c>
      <c r="C674" s="2">
        <v>75</v>
      </c>
      <c r="D674" s="2" t="s">
        <v>42</v>
      </c>
      <c r="E674" s="2" t="s">
        <v>38</v>
      </c>
      <c r="F674" s="2" t="s">
        <v>22</v>
      </c>
      <c r="G674" s="16">
        <v>76.166613709999993</v>
      </c>
      <c r="H674" s="16">
        <v>29.803976769999998</v>
      </c>
      <c r="I674" s="16">
        <f t="shared" si="60"/>
        <v>29.857248715687248</v>
      </c>
      <c r="J674" s="7">
        <v>1.384805402</v>
      </c>
      <c r="K674" s="18">
        <v>1</v>
      </c>
      <c r="L674" s="15">
        <v>1.0005027049999999</v>
      </c>
      <c r="M674" s="15">
        <v>1</v>
      </c>
      <c r="N674" s="7">
        <v>146.82241740000001</v>
      </c>
      <c r="O674" s="8">
        <f t="shared" si="64"/>
        <v>146.82</v>
      </c>
      <c r="P674" s="5">
        <f t="shared" si="61"/>
        <v>147.42438931134001</v>
      </c>
      <c r="Q674" s="5">
        <f t="shared" si="62"/>
        <v>149.70946734566579</v>
      </c>
      <c r="R674" s="10">
        <f>Q674*Index!$H$16</f>
        <v>204.85597462078803</v>
      </c>
      <c r="T674" s="7">
        <v>10.489556090000001</v>
      </c>
      <c r="U674" s="5">
        <f t="shared" si="63"/>
        <v>10.652144209395001</v>
      </c>
      <c r="V674" s="5">
        <f>U674*(Index!$G$16/Index!$G$7)</f>
        <v>12.051923443404812</v>
      </c>
      <c r="X674" s="7">
        <v>216.91</v>
      </c>
      <c r="Y674" s="20">
        <f t="shared" si="65"/>
        <v>216.91</v>
      </c>
    </row>
    <row r="675" spans="1:25">
      <c r="A675" s="2" t="s">
        <v>882</v>
      </c>
      <c r="B675" s="2" t="s">
        <v>0</v>
      </c>
      <c r="C675" s="2">
        <v>75</v>
      </c>
      <c r="D675" s="2" t="s">
        <v>43</v>
      </c>
      <c r="E675" s="2" t="s">
        <v>38</v>
      </c>
      <c r="F675" s="2" t="s">
        <v>22</v>
      </c>
      <c r="G675" s="16">
        <v>76.166613709999993</v>
      </c>
      <c r="H675" s="16">
        <v>47.589239620000001</v>
      </c>
      <c r="I675" s="16">
        <f t="shared" si="60"/>
        <v>50.178750285869725</v>
      </c>
      <c r="J675" s="7">
        <v>1.6869993210000001</v>
      </c>
      <c r="K675" s="18">
        <v>0</v>
      </c>
      <c r="L675" s="15">
        <v>1.020924349</v>
      </c>
      <c r="M675" s="15">
        <v>1</v>
      </c>
      <c r="N675" s="7">
        <v>213.14454330000001</v>
      </c>
      <c r="O675" s="8">
        <f t="shared" si="64"/>
        <v>213.14</v>
      </c>
      <c r="P675" s="5">
        <f t="shared" si="61"/>
        <v>214.01843592753002</v>
      </c>
      <c r="Q675" s="5">
        <f t="shared" si="62"/>
        <v>217.33572168440676</v>
      </c>
      <c r="R675" s="10">
        <f>Q675*Index!$H$16</f>
        <v>297.39282274495679</v>
      </c>
      <c r="T675" s="7">
        <v>12.694020030000001</v>
      </c>
      <c r="U675" s="5">
        <f t="shared" si="63"/>
        <v>12.890777340465002</v>
      </c>
      <c r="V675" s="5">
        <f>U675*(Index!$G$16/Index!$G$7)</f>
        <v>14.584731353546465</v>
      </c>
      <c r="X675" s="7">
        <v>311.98</v>
      </c>
      <c r="Y675" s="20">
        <f t="shared" si="65"/>
        <v>311.98</v>
      </c>
    </row>
    <row r="676" spans="1:25">
      <c r="A676" s="2" t="s">
        <v>883</v>
      </c>
      <c r="B676" s="2" t="s">
        <v>0</v>
      </c>
      <c r="C676" s="2">
        <v>75</v>
      </c>
      <c r="D676" s="2" t="s">
        <v>44</v>
      </c>
      <c r="E676" s="2" t="s">
        <v>38</v>
      </c>
      <c r="F676" s="2" t="s">
        <v>22</v>
      </c>
      <c r="G676" s="16">
        <v>76.166613709999993</v>
      </c>
      <c r="H676" s="16">
        <v>64.821041910000005</v>
      </c>
      <c r="I676" s="16">
        <f t="shared" si="60"/>
        <v>70.30526898349278</v>
      </c>
      <c r="J676" s="7">
        <v>1.7736269570000001</v>
      </c>
      <c r="K676" s="18">
        <v>0</v>
      </c>
      <c r="L676" s="15">
        <v>1.0388986330000001</v>
      </c>
      <c r="M676" s="15">
        <v>1</v>
      </c>
      <c r="N676" s="7">
        <v>259.7864798</v>
      </c>
      <c r="O676" s="8">
        <f t="shared" si="64"/>
        <v>259.79000000000002</v>
      </c>
      <c r="P676" s="5">
        <f t="shared" si="61"/>
        <v>260.85160436718002</v>
      </c>
      <c r="Q676" s="5">
        <f t="shared" si="62"/>
        <v>264.89480423487134</v>
      </c>
      <c r="R676" s="10">
        <f>Q676*Index!$H$16</f>
        <v>362.47061896375413</v>
      </c>
      <c r="T676" s="7">
        <v>15.94771128</v>
      </c>
      <c r="U676" s="5">
        <f t="shared" si="63"/>
        <v>16.19490080484</v>
      </c>
      <c r="V676" s="5">
        <f>U676*(Index!$G$16/Index!$G$7)</f>
        <v>18.32304377754496</v>
      </c>
      <c r="X676" s="7">
        <v>380.79</v>
      </c>
      <c r="Y676" s="20">
        <f t="shared" si="65"/>
        <v>380.79</v>
      </c>
    </row>
    <row r="677" spans="1:25">
      <c r="A677" s="2" t="s">
        <v>884</v>
      </c>
      <c r="B677" s="2" t="s">
        <v>0</v>
      </c>
      <c r="C677" s="2">
        <v>75</v>
      </c>
      <c r="D677" s="2" t="s">
        <v>45</v>
      </c>
      <c r="E677" s="2" t="s">
        <v>38</v>
      </c>
      <c r="F677" s="2" t="s">
        <v>22</v>
      </c>
      <c r="G677" s="16">
        <v>76.166613709999993</v>
      </c>
      <c r="H677" s="16">
        <v>85.520723930000003</v>
      </c>
      <c r="I677" s="16">
        <f t="shared" si="60"/>
        <v>95.12990297546925</v>
      </c>
      <c r="J677" s="7">
        <v>1.7167627539999999</v>
      </c>
      <c r="K677" s="18">
        <v>0</v>
      </c>
      <c r="L677" s="15">
        <v>1.059430622</v>
      </c>
      <c r="M677" s="15">
        <v>1</v>
      </c>
      <c r="N677" s="7">
        <v>294.07547970000002</v>
      </c>
      <c r="O677" s="8">
        <f t="shared" si="64"/>
        <v>294.08</v>
      </c>
      <c r="P677" s="5">
        <f t="shared" si="61"/>
        <v>295.28118916676999</v>
      </c>
      <c r="Q677" s="5">
        <f t="shared" si="62"/>
        <v>299.85804759885497</v>
      </c>
      <c r="R677" s="10">
        <f>Q677*Index!$H$16</f>
        <v>410.31281239495013</v>
      </c>
      <c r="T677" s="7">
        <v>11.542920710000001</v>
      </c>
      <c r="U677" s="5">
        <f t="shared" si="63"/>
        <v>11.721835981005002</v>
      </c>
      <c r="V677" s="5">
        <f>U677*(Index!$G$16/Index!$G$7)</f>
        <v>13.262181499065889</v>
      </c>
      <c r="X677" s="7">
        <v>423.57</v>
      </c>
      <c r="Y677" s="20">
        <f t="shared" si="65"/>
        <v>423.57</v>
      </c>
    </row>
    <row r="678" spans="1:25">
      <c r="A678" s="2" t="s">
        <v>885</v>
      </c>
      <c r="B678" s="2" t="s">
        <v>0</v>
      </c>
      <c r="C678" s="2">
        <v>75</v>
      </c>
      <c r="D678" s="2" t="s">
        <v>1434</v>
      </c>
      <c r="E678" s="2" t="s">
        <v>38</v>
      </c>
      <c r="F678" s="2" t="s">
        <v>22</v>
      </c>
      <c r="G678" s="16">
        <v>76.166613709999993</v>
      </c>
      <c r="H678" s="16">
        <v>107.5585739</v>
      </c>
      <c r="I678" s="16">
        <f t="shared" si="60"/>
        <v>117.09616103560647</v>
      </c>
      <c r="J678" s="7">
        <v>1.7354152380000001</v>
      </c>
      <c r="K678" s="18">
        <v>0</v>
      </c>
      <c r="L678" s="15">
        <v>1.0519122460000001</v>
      </c>
      <c r="M678" s="15">
        <v>1</v>
      </c>
      <c r="N678" s="7">
        <v>335.39116419999999</v>
      </c>
      <c r="O678" s="8">
        <f t="shared" si="64"/>
        <v>335.39</v>
      </c>
      <c r="P678" s="5">
        <f t="shared" si="61"/>
        <v>336.76626797322001</v>
      </c>
      <c r="Q678" s="5">
        <f t="shared" si="62"/>
        <v>341.98614512680496</v>
      </c>
      <c r="R678" s="10">
        <f>Q678*Index!$H$16</f>
        <v>467.95908307522359</v>
      </c>
      <c r="T678" s="7">
        <v>16.24282217</v>
      </c>
      <c r="U678" s="5">
        <f t="shared" si="63"/>
        <v>16.494585913635003</v>
      </c>
      <c r="V678" s="5">
        <f>U678*(Index!$G$16/Index!$G$7)</f>
        <v>18.662109970916646</v>
      </c>
      <c r="X678" s="7">
        <v>486.62</v>
      </c>
      <c r="Y678" s="20">
        <f t="shared" si="65"/>
        <v>486.62</v>
      </c>
    </row>
    <row r="679" spans="1:25">
      <c r="A679" s="2" t="s">
        <v>886</v>
      </c>
      <c r="B679" s="2" t="s">
        <v>0</v>
      </c>
      <c r="C679" s="2">
        <v>75</v>
      </c>
      <c r="D679" s="2" t="s">
        <v>1435</v>
      </c>
      <c r="E679" s="2" t="s">
        <v>38</v>
      </c>
      <c r="F679" s="2" t="s">
        <v>197</v>
      </c>
      <c r="G679" s="16">
        <v>76.166613709999993</v>
      </c>
      <c r="H679" s="16">
        <v>147.04130839999999</v>
      </c>
      <c r="I679" s="16">
        <f t="shared" si="60"/>
        <v>168.6627415317023</v>
      </c>
      <c r="J679" s="7">
        <v>2.0992926939999998</v>
      </c>
      <c r="K679" s="18">
        <v>0</v>
      </c>
      <c r="L679" s="15">
        <v>1.096866782</v>
      </c>
      <c r="M679" s="15">
        <v>1</v>
      </c>
      <c r="N679" s="7">
        <v>513.96847690000004</v>
      </c>
      <c r="O679" s="8">
        <f t="shared" si="64"/>
        <v>513.97</v>
      </c>
      <c r="P679" s="5">
        <f t="shared" si="61"/>
        <v>516.07574765529</v>
      </c>
      <c r="Q679" s="5">
        <f t="shared" si="62"/>
        <v>524.07492174394702</v>
      </c>
      <c r="R679" s="10">
        <f>Q679*Index!$H$16</f>
        <v>717.12150722095021</v>
      </c>
      <c r="T679" s="7">
        <v>22.934932490000001</v>
      </c>
      <c r="U679" s="5">
        <f t="shared" si="63"/>
        <v>23.290423943595002</v>
      </c>
      <c r="V679" s="5">
        <f>U679*(Index!$G$16/Index!$G$7)</f>
        <v>26.350976931487832</v>
      </c>
      <c r="X679" s="7">
        <v>743.47</v>
      </c>
      <c r="Y679" s="20">
        <f t="shared" si="65"/>
        <v>743.47</v>
      </c>
    </row>
    <row r="680" spans="1:25">
      <c r="A680" s="2" t="s">
        <v>887</v>
      </c>
      <c r="B680" s="2" t="s">
        <v>0</v>
      </c>
      <c r="C680" s="2">
        <v>75</v>
      </c>
      <c r="D680" s="2" t="s">
        <v>1429</v>
      </c>
      <c r="E680" s="2" t="s">
        <v>38</v>
      </c>
      <c r="F680" s="2" t="s">
        <v>197</v>
      </c>
      <c r="G680" s="16">
        <v>76.166613709999993</v>
      </c>
      <c r="H680" s="16">
        <v>109.4302982</v>
      </c>
      <c r="I680" s="16">
        <f t="shared" si="60"/>
        <v>105.6355180377813</v>
      </c>
      <c r="J680" s="7">
        <v>2.0918261500000002</v>
      </c>
      <c r="K680" s="18">
        <v>0</v>
      </c>
      <c r="L680" s="15">
        <v>0.97955364599999994</v>
      </c>
      <c r="M680" s="15">
        <v>1</v>
      </c>
      <c r="N680" s="7">
        <v>380.29845340000003</v>
      </c>
      <c r="O680" s="8">
        <f t="shared" si="64"/>
        <v>380.3</v>
      </c>
      <c r="P680" s="5">
        <f t="shared" si="61"/>
        <v>381.85767705894</v>
      </c>
      <c r="Q680" s="5">
        <f t="shared" si="62"/>
        <v>387.77647105335359</v>
      </c>
      <c r="R680" s="10">
        <f>Q680*Index!$H$16</f>
        <v>530.6165890579822</v>
      </c>
      <c r="T680" s="7">
        <v>18.171184839999999</v>
      </c>
      <c r="U680" s="5">
        <f t="shared" si="63"/>
        <v>18.452838205020001</v>
      </c>
      <c r="V680" s="5">
        <f>U680*(Index!$G$16/Index!$G$7)</f>
        <v>20.877692696301516</v>
      </c>
      <c r="X680" s="7">
        <v>542.01</v>
      </c>
      <c r="Y680" s="20">
        <f t="shared" si="65"/>
        <v>542.01</v>
      </c>
    </row>
    <row r="681" spans="1:25">
      <c r="A681" s="2" t="s">
        <v>888</v>
      </c>
      <c r="B681" s="2" t="s">
        <v>0</v>
      </c>
      <c r="C681" s="2">
        <v>75</v>
      </c>
      <c r="D681" s="2" t="s">
        <v>203</v>
      </c>
      <c r="E681" s="2" t="s">
        <v>38</v>
      </c>
      <c r="F681" s="2" t="s">
        <v>22</v>
      </c>
      <c r="G681" s="16">
        <v>76.166613709999993</v>
      </c>
      <c r="H681" s="16">
        <v>77.002960599999994</v>
      </c>
      <c r="I681" s="16">
        <f t="shared" si="60"/>
        <v>82.425487177884477</v>
      </c>
      <c r="J681" s="7">
        <v>2.0164165280000002</v>
      </c>
      <c r="K681" s="18">
        <v>1</v>
      </c>
      <c r="L681" s="15">
        <v>1.035402113</v>
      </c>
      <c r="M681" s="15">
        <v>1</v>
      </c>
      <c r="N681" s="7">
        <v>319.78773339999998</v>
      </c>
      <c r="O681" s="8">
        <f t="shared" si="64"/>
        <v>319.79000000000002</v>
      </c>
      <c r="P681" s="5">
        <f t="shared" si="61"/>
        <v>321.09886310693997</v>
      </c>
      <c r="Q681" s="5">
        <f t="shared" si="62"/>
        <v>326.07589548509759</v>
      </c>
      <c r="R681" s="10">
        <f>Q681*Index!$H$16</f>
        <v>446.1881840492685</v>
      </c>
      <c r="T681" s="7">
        <v>13.530460039999999</v>
      </c>
      <c r="U681" s="5">
        <f t="shared" si="63"/>
        <v>13.740182170620001</v>
      </c>
      <c r="V681" s="5">
        <f>U681*(Index!$G$16/Index!$G$7)</f>
        <v>15.545754954452796</v>
      </c>
      <c r="X681" s="7">
        <v>461.73</v>
      </c>
      <c r="Y681" s="20">
        <f t="shared" si="65"/>
        <v>461.73</v>
      </c>
    </row>
    <row r="682" spans="1:25">
      <c r="A682" s="2" t="s">
        <v>889</v>
      </c>
      <c r="B682" s="2" t="s">
        <v>0</v>
      </c>
      <c r="C682" s="2">
        <v>75</v>
      </c>
      <c r="D682" s="2" t="s">
        <v>42</v>
      </c>
      <c r="E682" s="2" t="s">
        <v>39</v>
      </c>
      <c r="F682" s="2" t="s">
        <v>22</v>
      </c>
      <c r="G682" s="16">
        <v>76.166613709999993</v>
      </c>
      <c r="H682" s="16">
        <v>30.613863590000001</v>
      </c>
      <c r="I682" s="16">
        <f t="shared" si="60"/>
        <v>30.667542669841097</v>
      </c>
      <c r="J682" s="7">
        <v>1.479586662</v>
      </c>
      <c r="K682" s="18">
        <v>0</v>
      </c>
      <c r="L682" s="15">
        <v>1.0005027049999999</v>
      </c>
      <c r="M682" s="15">
        <v>1</v>
      </c>
      <c r="N682" s="7">
        <v>158.07039280000001</v>
      </c>
      <c r="O682" s="8">
        <f t="shared" si="64"/>
        <v>158.07</v>
      </c>
      <c r="P682" s="5">
        <f t="shared" si="61"/>
        <v>158.71848141048</v>
      </c>
      <c r="Q682" s="5">
        <f t="shared" si="62"/>
        <v>161.17861787234244</v>
      </c>
      <c r="R682" s="10">
        <f>Q682*Index!$H$16</f>
        <v>220.54986526692886</v>
      </c>
      <c r="T682" s="7">
        <v>10.583730510000001</v>
      </c>
      <c r="U682" s="5">
        <f t="shared" si="63"/>
        <v>10.747778332905002</v>
      </c>
      <c r="V682" s="5">
        <f>U682*(Index!$G$16/Index!$G$7)</f>
        <v>12.160124676176622</v>
      </c>
      <c r="X682" s="7">
        <v>232.71</v>
      </c>
      <c r="Y682" s="20">
        <f t="shared" si="65"/>
        <v>232.71</v>
      </c>
    </row>
    <row r="683" spans="1:25">
      <c r="A683" s="2" t="s">
        <v>890</v>
      </c>
      <c r="B683" s="2" t="s">
        <v>0</v>
      </c>
      <c r="C683" s="2">
        <v>75</v>
      </c>
      <c r="D683" s="2" t="s">
        <v>43</v>
      </c>
      <c r="E683" s="2" t="s">
        <v>39</v>
      </c>
      <c r="F683" s="2" t="s">
        <v>22</v>
      </c>
      <c r="G683" s="16">
        <v>76.166613709999993</v>
      </c>
      <c r="H683" s="16">
        <v>48.877388199999999</v>
      </c>
      <c r="I683" s="16">
        <f t="shared" si="60"/>
        <v>51.493852536321498</v>
      </c>
      <c r="J683" s="7">
        <v>1.7721298400000001</v>
      </c>
      <c r="K683" s="18">
        <v>0</v>
      </c>
      <c r="L683" s="15">
        <v>1.020924349</v>
      </c>
      <c r="M683" s="15">
        <v>1</v>
      </c>
      <c r="N683" s="7">
        <v>226.23092170000001</v>
      </c>
      <c r="O683" s="8">
        <f t="shared" si="64"/>
        <v>226.23</v>
      </c>
      <c r="P683" s="5">
        <f t="shared" si="61"/>
        <v>227.15846847897001</v>
      </c>
      <c r="Q683" s="5">
        <f t="shared" si="62"/>
        <v>230.67942474039407</v>
      </c>
      <c r="R683" s="10">
        <f>Q683*Index!$H$16</f>
        <v>315.65177017860952</v>
      </c>
      <c r="T683" s="7">
        <v>12.10877956</v>
      </c>
      <c r="U683" s="5">
        <f t="shared" si="63"/>
        <v>12.296465643180001</v>
      </c>
      <c r="V683" s="5">
        <f>U683*(Index!$G$16/Index!$G$7)</f>
        <v>13.912322218221249</v>
      </c>
      <c r="X683" s="7">
        <v>329.56</v>
      </c>
      <c r="Y683" s="20">
        <f t="shared" si="65"/>
        <v>329.56</v>
      </c>
    </row>
    <row r="684" spans="1:25">
      <c r="A684" s="2" t="s">
        <v>891</v>
      </c>
      <c r="B684" s="2" t="s">
        <v>0</v>
      </c>
      <c r="C684" s="2">
        <v>75</v>
      </c>
      <c r="D684" s="2" t="s">
        <v>44</v>
      </c>
      <c r="E684" s="2" t="s">
        <v>39</v>
      </c>
      <c r="F684" s="2" t="s">
        <v>22</v>
      </c>
      <c r="G684" s="16">
        <v>76.166613709999993</v>
      </c>
      <c r="H684" s="16">
        <v>66.552189519999999</v>
      </c>
      <c r="I684" s="16">
        <f t="shared" si="60"/>
        <v>72.103755869042985</v>
      </c>
      <c r="J684" s="7">
        <v>1.839283518</v>
      </c>
      <c r="K684" s="18">
        <v>0</v>
      </c>
      <c r="L684" s="15">
        <v>1.0388986330000001</v>
      </c>
      <c r="M684" s="15">
        <v>1</v>
      </c>
      <c r="N684" s="7">
        <v>272.7112472</v>
      </c>
      <c r="O684" s="8">
        <f t="shared" si="64"/>
        <v>272.70999999999998</v>
      </c>
      <c r="P684" s="5">
        <f t="shared" si="61"/>
        <v>273.82936331351999</v>
      </c>
      <c r="Q684" s="5">
        <f t="shared" si="62"/>
        <v>278.07371844487955</v>
      </c>
      <c r="R684" s="10">
        <f>Q684*Index!$H$16</f>
        <v>380.50407645179286</v>
      </c>
      <c r="T684" s="7">
        <v>12.95673908</v>
      </c>
      <c r="U684" s="5">
        <f t="shared" si="63"/>
        <v>13.157568535740001</v>
      </c>
      <c r="V684" s="5">
        <f>U684*(Index!$G$16/Index!$G$7)</f>
        <v>14.886581103007504</v>
      </c>
      <c r="X684" s="7">
        <v>395.39</v>
      </c>
      <c r="Y684" s="20">
        <f t="shared" si="65"/>
        <v>395.39</v>
      </c>
    </row>
    <row r="685" spans="1:25">
      <c r="A685" s="2" t="s">
        <v>892</v>
      </c>
      <c r="B685" s="2" t="s">
        <v>0</v>
      </c>
      <c r="C685" s="2">
        <v>75</v>
      </c>
      <c r="D685" s="2" t="s">
        <v>45</v>
      </c>
      <c r="E685" s="2" t="s">
        <v>39</v>
      </c>
      <c r="F685" s="2" t="s">
        <v>22</v>
      </c>
      <c r="G685" s="16">
        <v>76.166613709999993</v>
      </c>
      <c r="H685" s="16">
        <v>87.787005969999996</v>
      </c>
      <c r="I685" s="16">
        <f t="shared" si="60"/>
        <v>97.530871566733836</v>
      </c>
      <c r="J685" s="7">
        <v>1.831660823</v>
      </c>
      <c r="K685" s="18">
        <v>0</v>
      </c>
      <c r="L685" s="15">
        <v>1.059430622</v>
      </c>
      <c r="M685" s="15">
        <v>1</v>
      </c>
      <c r="N685" s="7">
        <v>318.15487880000001</v>
      </c>
      <c r="O685" s="8">
        <f t="shared" si="64"/>
        <v>318.14999999999998</v>
      </c>
      <c r="P685" s="5">
        <f t="shared" si="61"/>
        <v>319.45931380308002</v>
      </c>
      <c r="Q685" s="5">
        <f t="shared" si="62"/>
        <v>324.41093316702779</v>
      </c>
      <c r="R685" s="10">
        <f>Q685*Index!$H$16</f>
        <v>443.90992146225682</v>
      </c>
      <c r="T685" s="7">
        <v>12.559476569999999</v>
      </c>
      <c r="U685" s="5">
        <f t="shared" si="63"/>
        <v>12.754148456835001</v>
      </c>
      <c r="V685" s="5">
        <f>U685*(Index!$G$16/Index!$G$7)</f>
        <v>14.430148312489404</v>
      </c>
      <c r="X685" s="7">
        <v>458.34</v>
      </c>
      <c r="Y685" s="20">
        <f t="shared" si="65"/>
        <v>458.34</v>
      </c>
    </row>
    <row r="686" spans="1:25">
      <c r="A686" s="2" t="s">
        <v>893</v>
      </c>
      <c r="B686" s="2" t="s">
        <v>0</v>
      </c>
      <c r="C686" s="2">
        <v>75</v>
      </c>
      <c r="D686" s="2" t="s">
        <v>1434</v>
      </c>
      <c r="E686" s="2" t="s">
        <v>39</v>
      </c>
      <c r="F686" s="2" t="s">
        <v>22</v>
      </c>
      <c r="G686" s="16">
        <v>76.166613709999993</v>
      </c>
      <c r="H686" s="16">
        <v>110.37358</v>
      </c>
      <c r="I686" s="16">
        <f t="shared" si="60"/>
        <v>120.05730042476118</v>
      </c>
      <c r="J686" s="7">
        <v>1.849042174</v>
      </c>
      <c r="K686" s="18">
        <v>0</v>
      </c>
      <c r="L686" s="15">
        <v>1.0519122460000001</v>
      </c>
      <c r="M686" s="15">
        <v>1</v>
      </c>
      <c r="N686" s="7">
        <v>362.82629279999998</v>
      </c>
      <c r="O686" s="8">
        <f t="shared" si="64"/>
        <v>362.83</v>
      </c>
      <c r="P686" s="5">
        <f t="shared" si="61"/>
        <v>364.31388060047999</v>
      </c>
      <c r="Q686" s="5">
        <f t="shared" si="62"/>
        <v>369.96074574978746</v>
      </c>
      <c r="R686" s="10">
        <f>Q686*Index!$H$16</f>
        <v>506.23831936437932</v>
      </c>
      <c r="T686" s="7">
        <v>14.67358728</v>
      </c>
      <c r="U686" s="5">
        <f t="shared" si="63"/>
        <v>14.901027882840001</v>
      </c>
      <c r="V686" s="5">
        <f>U686*(Index!$G$16/Index!$G$7)</f>
        <v>16.859145327157371</v>
      </c>
      <c r="X686" s="7">
        <v>523.1</v>
      </c>
      <c r="Y686" s="20">
        <f t="shared" si="65"/>
        <v>523.1</v>
      </c>
    </row>
    <row r="687" spans="1:25">
      <c r="A687" s="2" t="s">
        <v>894</v>
      </c>
      <c r="B687" s="2" t="s">
        <v>0</v>
      </c>
      <c r="C687" s="2">
        <v>75</v>
      </c>
      <c r="D687" s="2" t="s">
        <v>1435</v>
      </c>
      <c r="E687" s="2" t="s">
        <v>39</v>
      </c>
      <c r="F687" s="2" t="s">
        <v>197</v>
      </c>
      <c r="G687" s="16">
        <v>76.166613709999993</v>
      </c>
      <c r="H687" s="16">
        <v>151.0401818</v>
      </c>
      <c r="I687" s="16">
        <f t="shared" si="60"/>
        <v>173.04897292958577</v>
      </c>
      <c r="J687" s="7">
        <v>1.902700491</v>
      </c>
      <c r="K687" s="18">
        <v>0</v>
      </c>
      <c r="L687" s="15">
        <v>1.096866782</v>
      </c>
      <c r="M687" s="15">
        <v>1</v>
      </c>
      <c r="N687" s="7">
        <v>474.18261899999999</v>
      </c>
      <c r="O687" s="8">
        <f t="shared" si="64"/>
        <v>474.18</v>
      </c>
      <c r="P687" s="5">
        <f t="shared" si="61"/>
        <v>476.12676773789997</v>
      </c>
      <c r="Q687" s="5">
        <f t="shared" si="62"/>
        <v>483.50673263783744</v>
      </c>
      <c r="R687" s="10">
        <f>Q687*Index!$H$16</f>
        <v>661.60974790953674</v>
      </c>
      <c r="T687" s="7">
        <v>18.065091410000001</v>
      </c>
      <c r="U687" s="5">
        <f t="shared" si="63"/>
        <v>18.345100326855</v>
      </c>
      <c r="V687" s="5">
        <f>U687*(Index!$G$16/Index!$G$7)</f>
        <v>20.755797176106228</v>
      </c>
      <c r="X687" s="7">
        <v>682.37</v>
      </c>
      <c r="Y687" s="20">
        <f t="shared" si="65"/>
        <v>682.37</v>
      </c>
    </row>
    <row r="688" spans="1:25">
      <c r="A688" s="2" t="s">
        <v>895</v>
      </c>
      <c r="B688" s="2" t="s">
        <v>0</v>
      </c>
      <c r="C688" s="2">
        <v>75</v>
      </c>
      <c r="D688" s="2" t="s">
        <v>1429</v>
      </c>
      <c r="E688" s="2" t="s">
        <v>39</v>
      </c>
      <c r="F688" s="2" t="s">
        <v>197</v>
      </c>
      <c r="G688" s="16">
        <v>76.166613709999993</v>
      </c>
      <c r="H688" s="16">
        <v>112.4077289</v>
      </c>
      <c r="I688" s="16">
        <f t="shared" si="60"/>
        <v>108.55207113567862</v>
      </c>
      <c r="J688" s="7">
        <v>1.7696641829999999</v>
      </c>
      <c r="K688" s="18">
        <v>0</v>
      </c>
      <c r="L688" s="15">
        <v>0.97955364599999994</v>
      </c>
      <c r="M688" s="15">
        <v>1</v>
      </c>
      <c r="N688" s="7">
        <v>326.89004080000001</v>
      </c>
      <c r="O688" s="8">
        <f t="shared" si="64"/>
        <v>326.89</v>
      </c>
      <c r="P688" s="5">
        <f t="shared" si="61"/>
        <v>328.23028996727999</v>
      </c>
      <c r="Q688" s="5">
        <f t="shared" si="62"/>
        <v>333.31785946177285</v>
      </c>
      <c r="R688" s="10">
        <f>Q688*Index!$H$16</f>
        <v>456.0977750384946</v>
      </c>
      <c r="T688" s="7">
        <v>16.349672120000001</v>
      </c>
      <c r="U688" s="5">
        <f t="shared" si="63"/>
        <v>16.603092037860002</v>
      </c>
      <c r="V688" s="5">
        <f>U688*(Index!$G$16/Index!$G$7)</f>
        <v>18.784874691013741</v>
      </c>
      <c r="X688" s="7">
        <v>466.71</v>
      </c>
      <c r="Y688" s="20">
        <f t="shared" si="65"/>
        <v>466.71</v>
      </c>
    </row>
    <row r="689" spans="1:25">
      <c r="A689" s="2" t="s">
        <v>896</v>
      </c>
      <c r="B689" s="2" t="s">
        <v>0</v>
      </c>
      <c r="C689" s="2">
        <v>75</v>
      </c>
      <c r="D689" s="2" t="s">
        <v>203</v>
      </c>
      <c r="E689" s="2" t="s">
        <v>39</v>
      </c>
      <c r="F689" s="2" t="s">
        <v>22</v>
      </c>
      <c r="G689" s="16">
        <v>76.166613709999993</v>
      </c>
      <c r="H689" s="16">
        <v>79.128788099999994</v>
      </c>
      <c r="I689" s="16">
        <f t="shared" si="60"/>
        <v>84.626573463257998</v>
      </c>
      <c r="J689" s="7">
        <v>2.0707551199999998</v>
      </c>
      <c r="K689" s="18">
        <v>1</v>
      </c>
      <c r="L689" s="15">
        <v>1.035402113</v>
      </c>
      <c r="M689" s="15">
        <v>1</v>
      </c>
      <c r="N689" s="7">
        <v>332.96331550000002</v>
      </c>
      <c r="O689" s="8">
        <f t="shared" si="64"/>
        <v>332.96</v>
      </c>
      <c r="P689" s="5">
        <f t="shared" si="61"/>
        <v>334.32846509354999</v>
      </c>
      <c r="Q689" s="5">
        <f t="shared" si="62"/>
        <v>339.51055630250005</v>
      </c>
      <c r="R689" s="10">
        <f>Q689*Index!$H$16</f>
        <v>464.57159415849145</v>
      </c>
      <c r="T689" s="7">
        <v>13.978497429999999</v>
      </c>
      <c r="U689" s="5">
        <f t="shared" si="63"/>
        <v>14.195164140165</v>
      </c>
      <c r="V689" s="5">
        <f>U689*(Index!$G$16/Index!$G$7)</f>
        <v>16.060525291513159</v>
      </c>
      <c r="X689" s="7">
        <v>480.63</v>
      </c>
      <c r="Y689" s="20">
        <f t="shared" si="65"/>
        <v>480.63</v>
      </c>
    </row>
    <row r="690" spans="1:25">
      <c r="A690" s="2" t="s">
        <v>897</v>
      </c>
      <c r="B690" s="2" t="s">
        <v>0</v>
      </c>
      <c r="C690" s="2">
        <v>75</v>
      </c>
      <c r="D690" s="2" t="s">
        <v>42</v>
      </c>
      <c r="E690" s="2" t="s">
        <v>40</v>
      </c>
      <c r="F690" s="2" t="s">
        <v>22</v>
      </c>
      <c r="G690" s="16">
        <v>76.166613709999993</v>
      </c>
      <c r="H690" s="16">
        <v>28.684933619999999</v>
      </c>
      <c r="I690" s="16">
        <f t="shared" si="60"/>
        <v>28.73764301710051</v>
      </c>
      <c r="J690" s="7">
        <v>1.750954406</v>
      </c>
      <c r="K690" s="18">
        <v>0</v>
      </c>
      <c r="L690" s="15">
        <v>1.0005027049999999</v>
      </c>
      <c r="M690" s="15">
        <v>1</v>
      </c>
      <c r="N690" s="7">
        <v>183.6825705</v>
      </c>
      <c r="O690" s="8">
        <f t="shared" si="64"/>
        <v>183.68</v>
      </c>
      <c r="P690" s="5">
        <f t="shared" si="61"/>
        <v>184.43566903905</v>
      </c>
      <c r="Q690" s="5">
        <f t="shared" si="62"/>
        <v>187.29442190915529</v>
      </c>
      <c r="R690" s="10">
        <f>Q690*Index!$H$16</f>
        <v>256.28560452124191</v>
      </c>
      <c r="T690" s="7">
        <v>10.90914869</v>
      </c>
      <c r="U690" s="5">
        <f t="shared" si="63"/>
        <v>11.078240494695001</v>
      </c>
      <c r="V690" s="5">
        <f>U690*(Index!$G$16/Index!$G$7)</f>
        <v>12.534012280075418</v>
      </c>
      <c r="X690" s="7">
        <v>268.82</v>
      </c>
      <c r="Y690" s="20">
        <f t="shared" si="65"/>
        <v>268.82</v>
      </c>
    </row>
    <row r="691" spans="1:25">
      <c r="A691" s="2" t="s">
        <v>898</v>
      </c>
      <c r="B691" s="2" t="s">
        <v>0</v>
      </c>
      <c r="C691" s="2">
        <v>75</v>
      </c>
      <c r="D691" s="2" t="s">
        <v>43</v>
      </c>
      <c r="E691" s="2" t="s">
        <v>40</v>
      </c>
      <c r="F691" s="2" t="s">
        <v>22</v>
      </c>
      <c r="G691" s="16">
        <v>76.166613709999993</v>
      </c>
      <c r="H691" s="16">
        <v>45.791642529999997</v>
      </c>
      <c r="I691" s="16">
        <f t="shared" si="60"/>
        <v>48.343539646997186</v>
      </c>
      <c r="J691" s="7">
        <v>2.058078369</v>
      </c>
      <c r="K691" s="18">
        <v>0</v>
      </c>
      <c r="L691" s="15">
        <v>1.020924349</v>
      </c>
      <c r="M691" s="15">
        <v>1</v>
      </c>
      <c r="N691" s="7">
        <v>256.25165340000001</v>
      </c>
      <c r="O691" s="8">
        <f t="shared" si="64"/>
        <v>256.25</v>
      </c>
      <c r="P691" s="5">
        <f t="shared" si="61"/>
        <v>257.30228517894</v>
      </c>
      <c r="Q691" s="5">
        <f t="shared" si="62"/>
        <v>261.29047059921356</v>
      </c>
      <c r="R691" s="10">
        <f>Q691*Index!$H$16</f>
        <v>357.53860435651268</v>
      </c>
      <c r="T691" s="7">
        <v>11.789880419999999</v>
      </c>
      <c r="U691" s="5">
        <f t="shared" si="63"/>
        <v>11.97262356651</v>
      </c>
      <c r="V691" s="5">
        <f>U691*(Index!$G$16/Index!$G$7)</f>
        <v>13.545924632997254</v>
      </c>
      <c r="X691" s="7">
        <v>371.08</v>
      </c>
      <c r="Y691" s="20">
        <f t="shared" si="65"/>
        <v>371.08</v>
      </c>
    </row>
    <row r="692" spans="1:25">
      <c r="A692" s="2" t="s">
        <v>899</v>
      </c>
      <c r="B692" s="2" t="s">
        <v>0</v>
      </c>
      <c r="C692" s="2">
        <v>75</v>
      </c>
      <c r="D692" s="2" t="s">
        <v>44</v>
      </c>
      <c r="E692" s="2" t="s">
        <v>40</v>
      </c>
      <c r="F692" s="2" t="s">
        <v>22</v>
      </c>
      <c r="G692" s="16">
        <v>76.166613709999993</v>
      </c>
      <c r="H692" s="16">
        <v>62.322390890000001</v>
      </c>
      <c r="I692" s="16">
        <f t="shared" si="60"/>
        <v>67.709423854470728</v>
      </c>
      <c r="J692" s="7">
        <v>2.0629774360000002</v>
      </c>
      <c r="K692" s="18">
        <v>0</v>
      </c>
      <c r="L692" s="15">
        <v>1.0388986330000001</v>
      </c>
      <c r="M692" s="15">
        <v>1</v>
      </c>
      <c r="N692" s="7">
        <v>296.81301919999999</v>
      </c>
      <c r="O692" s="8">
        <f t="shared" si="64"/>
        <v>296.81</v>
      </c>
      <c r="P692" s="5">
        <f t="shared" si="61"/>
        <v>298.02995257871999</v>
      </c>
      <c r="Q692" s="5">
        <f t="shared" si="62"/>
        <v>302.64941684369018</v>
      </c>
      <c r="R692" s="10">
        <f>Q692*Index!$H$16</f>
        <v>414.13240161208967</v>
      </c>
      <c r="T692" s="7">
        <v>12.73439911</v>
      </c>
      <c r="U692" s="5">
        <f t="shared" si="63"/>
        <v>12.931782296205</v>
      </c>
      <c r="V692" s="5">
        <f>U692*(Index!$G$16/Index!$G$7)</f>
        <v>14.631124697239915</v>
      </c>
      <c r="X692" s="7">
        <v>428.76</v>
      </c>
      <c r="Y692" s="20">
        <f t="shared" si="65"/>
        <v>428.76</v>
      </c>
    </row>
    <row r="693" spans="1:25">
      <c r="A693" s="2" t="s">
        <v>900</v>
      </c>
      <c r="B693" s="2" t="s">
        <v>0</v>
      </c>
      <c r="C693" s="2">
        <v>75</v>
      </c>
      <c r="D693" s="2" t="s">
        <v>45</v>
      </c>
      <c r="E693" s="2" t="s">
        <v>40</v>
      </c>
      <c r="F693" s="2" t="s">
        <v>22</v>
      </c>
      <c r="G693" s="16">
        <v>76.166613709999993</v>
      </c>
      <c r="H693" s="16">
        <v>82.186342980000006</v>
      </c>
      <c r="I693" s="16">
        <f t="shared" si="60"/>
        <v>91.59735769162576</v>
      </c>
      <c r="J693" s="7">
        <v>1.9998539609999999</v>
      </c>
      <c r="K693" s="18">
        <v>0</v>
      </c>
      <c r="L693" s="15">
        <v>1.059430622</v>
      </c>
      <c r="M693" s="15">
        <v>1</v>
      </c>
      <c r="N693" s="7">
        <v>335.50344280000002</v>
      </c>
      <c r="O693" s="8">
        <f t="shared" si="64"/>
        <v>335.5</v>
      </c>
      <c r="P693" s="5">
        <f t="shared" si="61"/>
        <v>336.87900691548003</v>
      </c>
      <c r="Q693" s="5">
        <f t="shared" si="62"/>
        <v>342.10063152266997</v>
      </c>
      <c r="R693" s="10">
        <f>Q693*Index!$H$16</f>
        <v>468.11574131883083</v>
      </c>
      <c r="T693" s="7">
        <v>12.422887510000001</v>
      </c>
      <c r="U693" s="5">
        <f t="shared" si="63"/>
        <v>12.615442266405001</v>
      </c>
      <c r="V693" s="5">
        <f>U693*(Index!$G$16/Index!$G$7)</f>
        <v>14.273214989458131</v>
      </c>
      <c r="X693" s="7">
        <v>482.39</v>
      </c>
      <c r="Y693" s="20">
        <f t="shared" si="65"/>
        <v>482.39</v>
      </c>
    </row>
    <row r="694" spans="1:25">
      <c r="A694" s="2" t="s">
        <v>901</v>
      </c>
      <c r="B694" s="2" t="s">
        <v>0</v>
      </c>
      <c r="C694" s="2">
        <v>75</v>
      </c>
      <c r="D694" s="2" t="s">
        <v>1434</v>
      </c>
      <c r="E694" s="2" t="s">
        <v>40</v>
      </c>
      <c r="F694" s="2" t="s">
        <v>22</v>
      </c>
      <c r="G694" s="16">
        <v>76.166613709999993</v>
      </c>
      <c r="H694" s="16">
        <v>103.2895599</v>
      </c>
      <c r="I694" s="16">
        <f t="shared" si="60"/>
        <v>112.60553293066106</v>
      </c>
      <c r="J694" s="7">
        <v>1.99489223</v>
      </c>
      <c r="K694" s="18">
        <v>0</v>
      </c>
      <c r="L694" s="15">
        <v>1.0519122460000001</v>
      </c>
      <c r="M694" s="15">
        <v>1</v>
      </c>
      <c r="N694" s="7">
        <v>376.58008849999999</v>
      </c>
      <c r="O694" s="8">
        <f t="shared" si="64"/>
        <v>376.58</v>
      </c>
      <c r="P694" s="5">
        <f t="shared" si="61"/>
        <v>378.12406686284999</v>
      </c>
      <c r="Q694" s="5">
        <f t="shared" si="62"/>
        <v>383.98498989922416</v>
      </c>
      <c r="R694" s="10">
        <f>Q694*Index!$H$16</f>
        <v>525.42848986254398</v>
      </c>
      <c r="T694" s="7">
        <v>14.809517639999999</v>
      </c>
      <c r="U694" s="5">
        <f t="shared" si="63"/>
        <v>15.03906516342</v>
      </c>
      <c r="V694" s="5">
        <f>U694*(Index!$G$16/Index!$G$7)</f>
        <v>17.015321840090667</v>
      </c>
      <c r="X694" s="7">
        <v>542.44000000000005</v>
      </c>
      <c r="Y694" s="20">
        <f t="shared" si="65"/>
        <v>542.44000000000005</v>
      </c>
    </row>
    <row r="695" spans="1:25">
      <c r="A695" s="2" t="s">
        <v>902</v>
      </c>
      <c r="B695" s="2" t="s">
        <v>0</v>
      </c>
      <c r="C695" s="2">
        <v>75</v>
      </c>
      <c r="D695" s="2" t="s">
        <v>1435</v>
      </c>
      <c r="E695" s="2" t="s">
        <v>40</v>
      </c>
      <c r="F695" s="2" t="s">
        <v>197</v>
      </c>
      <c r="G695" s="16">
        <v>76.166613709999993</v>
      </c>
      <c r="H695" s="16">
        <v>141.5272459</v>
      </c>
      <c r="I695" s="16">
        <f t="shared" si="60"/>
        <v>162.61454954158046</v>
      </c>
      <c r="J695" s="7">
        <v>2.0857230260000001</v>
      </c>
      <c r="K695" s="18">
        <v>0</v>
      </c>
      <c r="L695" s="15">
        <v>1.096866782</v>
      </c>
      <c r="M695" s="15">
        <v>1</v>
      </c>
      <c r="N695" s="7">
        <v>498.03137029999999</v>
      </c>
      <c r="O695" s="8">
        <f t="shared" si="64"/>
        <v>498.03</v>
      </c>
      <c r="P695" s="5">
        <f t="shared" si="61"/>
        <v>500.07329891822997</v>
      </c>
      <c r="Q695" s="5">
        <f t="shared" si="62"/>
        <v>507.82443505146256</v>
      </c>
      <c r="R695" s="10">
        <f>Q695*Index!$H$16</f>
        <v>694.88504249714845</v>
      </c>
      <c r="T695" s="7">
        <v>29.182164279999999</v>
      </c>
      <c r="U695" s="5">
        <f t="shared" si="63"/>
        <v>29.634487826339999</v>
      </c>
      <c r="V695" s="5">
        <f>U695*(Index!$G$16/Index!$G$7)</f>
        <v>33.528702911528306</v>
      </c>
      <c r="X695" s="7">
        <v>728.41</v>
      </c>
      <c r="Y695" s="20">
        <f t="shared" si="65"/>
        <v>728.41</v>
      </c>
    </row>
    <row r="696" spans="1:25">
      <c r="A696" s="2" t="s">
        <v>903</v>
      </c>
      <c r="B696" s="2" t="s">
        <v>0</v>
      </c>
      <c r="C696" s="2">
        <v>75</v>
      </c>
      <c r="D696" s="2" t="s">
        <v>1429</v>
      </c>
      <c r="E696" s="2" t="s">
        <v>40</v>
      </c>
      <c r="F696" s="2" t="s">
        <v>197</v>
      </c>
      <c r="G696" s="16">
        <v>76.166613709999993</v>
      </c>
      <c r="H696" s="16">
        <v>105.3296735</v>
      </c>
      <c r="I696" s="16">
        <f t="shared" ref="I696:I758" si="66">(G696+H696)*L696*M696-G696</f>
        <v>101.61873616201866</v>
      </c>
      <c r="J696" s="7">
        <v>2.2445462479999998</v>
      </c>
      <c r="K696" s="18">
        <v>0</v>
      </c>
      <c r="L696" s="15">
        <v>0.97955364599999994</v>
      </c>
      <c r="M696" s="15">
        <v>1</v>
      </c>
      <c r="N696" s="7">
        <v>399.04744019999998</v>
      </c>
      <c r="O696" s="8">
        <f t="shared" si="64"/>
        <v>399.05</v>
      </c>
      <c r="P696" s="5">
        <f t="shared" ref="P696:P758" si="67">N696*(1.0041)</f>
        <v>400.68353470481998</v>
      </c>
      <c r="Q696" s="5">
        <f t="shared" ref="Q696:Q758" si="68">P696*(1.0155)</f>
        <v>406.8941294927447</v>
      </c>
      <c r="R696" s="10">
        <f>Q696*Index!$H$16</f>
        <v>556.776367871611</v>
      </c>
      <c r="T696" s="7">
        <v>16.07177853</v>
      </c>
      <c r="U696" s="5">
        <f t="shared" ref="U696:U758" si="69">T696*(1.0155)</f>
        <v>16.320891097215</v>
      </c>
      <c r="V696" s="5">
        <f>U696*(Index!$G$16/Index!$G$7)</f>
        <v>18.465590229082526</v>
      </c>
      <c r="X696" s="7">
        <v>565.35</v>
      </c>
      <c r="Y696" s="20">
        <f t="shared" si="65"/>
        <v>565.35</v>
      </c>
    </row>
    <row r="697" spans="1:25">
      <c r="A697" s="2" t="s">
        <v>904</v>
      </c>
      <c r="B697" s="2" t="s">
        <v>0</v>
      </c>
      <c r="C697" s="2">
        <v>75</v>
      </c>
      <c r="D697" s="2" t="s">
        <v>203</v>
      </c>
      <c r="E697" s="2" t="s">
        <v>40</v>
      </c>
      <c r="F697" s="2" t="s">
        <v>22</v>
      </c>
      <c r="G697" s="16">
        <v>76.166613709999993</v>
      </c>
      <c r="H697" s="16">
        <v>74.183252400000001</v>
      </c>
      <c r="I697" s="16">
        <f t="shared" si="66"/>
        <v>79.505955349561091</v>
      </c>
      <c r="J697" s="7">
        <v>2.3542942249999999</v>
      </c>
      <c r="K697" s="18">
        <v>1</v>
      </c>
      <c r="L697" s="15">
        <v>1.035402113</v>
      </c>
      <c r="M697" s="15">
        <v>1</v>
      </c>
      <c r="N697" s="7">
        <v>366.49903019999999</v>
      </c>
      <c r="O697" s="8">
        <f t="shared" si="64"/>
        <v>366.5</v>
      </c>
      <c r="P697" s="5">
        <f t="shared" si="67"/>
        <v>368.00167622381997</v>
      </c>
      <c r="Q697" s="5">
        <f t="shared" si="68"/>
        <v>373.70570220528919</v>
      </c>
      <c r="R697" s="10">
        <f>Q697*Index!$H$16</f>
        <v>511.36275616992128</v>
      </c>
      <c r="T697" s="7">
        <v>13.78577933</v>
      </c>
      <c r="U697" s="5">
        <f t="shared" si="69"/>
        <v>13.999458909615001</v>
      </c>
      <c r="V697" s="5">
        <f>U697*(Index!$G$16/Index!$G$7)</f>
        <v>15.839102786363238</v>
      </c>
      <c r="X697" s="7">
        <v>527.20000000000005</v>
      </c>
      <c r="Y697" s="20">
        <f t="shared" si="65"/>
        <v>527.20000000000005</v>
      </c>
    </row>
    <row r="698" spans="1:25">
      <c r="A698" s="2" t="s">
        <v>905</v>
      </c>
      <c r="B698" s="2" t="s">
        <v>0</v>
      </c>
      <c r="C698" s="2">
        <v>75</v>
      </c>
      <c r="D698" s="2" t="s">
        <v>42</v>
      </c>
      <c r="E698" s="2" t="s">
        <v>41</v>
      </c>
      <c r="F698" s="2" t="s">
        <v>22</v>
      </c>
      <c r="G698" s="16">
        <v>76.166613709999993</v>
      </c>
      <c r="H698" s="16">
        <v>27.17574806</v>
      </c>
      <c r="I698" s="16">
        <f t="shared" si="66"/>
        <v>27.227698781973587</v>
      </c>
      <c r="J698" s="7">
        <v>1.2614625180000001</v>
      </c>
      <c r="K698" s="18">
        <v>1</v>
      </c>
      <c r="L698" s="15">
        <v>1.0005027049999999</v>
      </c>
      <c r="M698" s="15">
        <v>1</v>
      </c>
      <c r="N698" s="7">
        <v>130.4280497</v>
      </c>
      <c r="O698" s="8">
        <f t="shared" si="64"/>
        <v>130.43</v>
      </c>
      <c r="P698" s="5">
        <f t="shared" si="67"/>
        <v>130.96280470376999</v>
      </c>
      <c r="Q698" s="5">
        <f t="shared" si="68"/>
        <v>132.99272817667844</v>
      </c>
      <c r="R698" s="10">
        <f>Q698*Index!$H$16</f>
        <v>181.98151012858938</v>
      </c>
      <c r="T698" s="7">
        <v>10.764553830000001</v>
      </c>
      <c r="U698" s="5">
        <f t="shared" si="69"/>
        <v>10.931404414365002</v>
      </c>
      <c r="V698" s="5">
        <f>U698*(Index!$G$16/Index!$G$7)</f>
        <v>12.367880732841389</v>
      </c>
      <c r="X698" s="7">
        <v>194.35</v>
      </c>
      <c r="Y698" s="20">
        <f t="shared" si="65"/>
        <v>194.35</v>
      </c>
    </row>
    <row r="699" spans="1:25">
      <c r="A699" s="2" t="s">
        <v>906</v>
      </c>
      <c r="B699" s="2" t="s">
        <v>0</v>
      </c>
      <c r="C699" s="2">
        <v>75</v>
      </c>
      <c r="D699" s="2" t="s">
        <v>43</v>
      </c>
      <c r="E699" s="2" t="s">
        <v>41</v>
      </c>
      <c r="F699" s="2" t="s">
        <v>22</v>
      </c>
      <c r="G699" s="16">
        <v>76.166613709999993</v>
      </c>
      <c r="H699" s="16">
        <v>43.387294099999998</v>
      </c>
      <c r="I699" s="16">
        <f t="shared" si="66"/>
        <v>45.888881791330263</v>
      </c>
      <c r="J699" s="7">
        <v>1.521395815</v>
      </c>
      <c r="K699" s="18">
        <v>0</v>
      </c>
      <c r="L699" s="15">
        <v>1.020924349</v>
      </c>
      <c r="M699" s="15">
        <v>1</v>
      </c>
      <c r="N699" s="7">
        <v>185.69472010000001</v>
      </c>
      <c r="O699" s="8">
        <f t="shared" si="64"/>
        <v>185.69</v>
      </c>
      <c r="P699" s="5">
        <f t="shared" si="67"/>
        <v>186.45606845241002</v>
      </c>
      <c r="Q699" s="5">
        <f t="shared" si="68"/>
        <v>189.34613751342238</v>
      </c>
      <c r="R699" s="10">
        <f>Q699*Index!$H$16</f>
        <v>259.09308361530856</v>
      </c>
      <c r="T699" s="7">
        <v>12.45119165</v>
      </c>
      <c r="U699" s="5">
        <f t="shared" si="69"/>
        <v>12.644185120575001</v>
      </c>
      <c r="V699" s="5">
        <f>U699*(Index!$G$16/Index!$G$7)</f>
        <v>14.305734890727987</v>
      </c>
      <c r="X699" s="7">
        <v>273.39999999999998</v>
      </c>
      <c r="Y699" s="20">
        <f t="shared" si="65"/>
        <v>273.39999999999998</v>
      </c>
    </row>
    <row r="700" spans="1:25">
      <c r="A700" s="2" t="s">
        <v>907</v>
      </c>
      <c r="B700" s="2" t="s">
        <v>0</v>
      </c>
      <c r="C700" s="2">
        <v>75</v>
      </c>
      <c r="D700" s="2" t="s">
        <v>44</v>
      </c>
      <c r="E700" s="2" t="s">
        <v>41</v>
      </c>
      <c r="F700" s="2" t="s">
        <v>22</v>
      </c>
      <c r="G700" s="16">
        <v>76.166613709999993</v>
      </c>
      <c r="H700" s="16">
        <v>59.072706259999997</v>
      </c>
      <c r="I700" s="16">
        <f t="shared" si="66"/>
        <v>64.333330934682621</v>
      </c>
      <c r="J700" s="7">
        <v>1.6013025540000001</v>
      </c>
      <c r="K700" s="18">
        <v>0</v>
      </c>
      <c r="L700" s="15">
        <v>1.0388986330000001</v>
      </c>
      <c r="M700" s="15">
        <v>1</v>
      </c>
      <c r="N700" s="7">
        <v>224.98292029999999</v>
      </c>
      <c r="O700" s="8">
        <f t="shared" si="64"/>
        <v>224.98</v>
      </c>
      <c r="P700" s="5">
        <f t="shared" si="67"/>
        <v>225.90535027323</v>
      </c>
      <c r="Q700" s="5">
        <f t="shared" si="68"/>
        <v>229.40688320246508</v>
      </c>
      <c r="R700" s="10">
        <f>Q700*Index!$H$16</f>
        <v>313.9104792527927</v>
      </c>
      <c r="T700" s="7">
        <v>12.68005337</v>
      </c>
      <c r="U700" s="5">
        <f t="shared" si="69"/>
        <v>12.876594197235001</v>
      </c>
      <c r="V700" s="5">
        <f>U700*(Index!$G$16/Index!$G$7)</f>
        <v>14.568684428811437</v>
      </c>
      <c r="X700" s="7">
        <v>328.48</v>
      </c>
      <c r="Y700" s="20">
        <f t="shared" si="65"/>
        <v>328.48</v>
      </c>
    </row>
    <row r="701" spans="1:25">
      <c r="A701" s="2" t="s">
        <v>908</v>
      </c>
      <c r="B701" s="2" t="s">
        <v>0</v>
      </c>
      <c r="C701" s="2">
        <v>75</v>
      </c>
      <c r="D701" s="2" t="s">
        <v>45</v>
      </c>
      <c r="E701" s="2" t="s">
        <v>41</v>
      </c>
      <c r="F701" s="2" t="s">
        <v>22</v>
      </c>
      <c r="G701" s="16">
        <v>76.166613709999993</v>
      </c>
      <c r="H701" s="16">
        <v>77.917958740000003</v>
      </c>
      <c r="I701" s="16">
        <f t="shared" si="66"/>
        <v>87.075300721307585</v>
      </c>
      <c r="J701" s="7">
        <v>1.6131401510000001</v>
      </c>
      <c r="K701" s="18">
        <v>0</v>
      </c>
      <c r="L701" s="15">
        <v>1.059430622</v>
      </c>
      <c r="M701" s="15">
        <v>1</v>
      </c>
      <c r="N701" s="7">
        <v>263.33208639999998</v>
      </c>
      <c r="O701" s="8">
        <f t="shared" si="64"/>
        <v>263.33</v>
      </c>
      <c r="P701" s="5">
        <f t="shared" si="67"/>
        <v>264.41174795423996</v>
      </c>
      <c r="Q701" s="5">
        <f t="shared" si="68"/>
        <v>268.51013004753071</v>
      </c>
      <c r="R701" s="10">
        <f>Q701*Index!$H$16</f>
        <v>367.4176747916531</v>
      </c>
      <c r="T701" s="7">
        <v>12.419052750000001</v>
      </c>
      <c r="U701" s="5">
        <f t="shared" si="69"/>
        <v>12.611548067625002</v>
      </c>
      <c r="V701" s="5">
        <f>U701*(Index!$G$16/Index!$G$7)</f>
        <v>14.26880906097581</v>
      </c>
      <c r="X701" s="7">
        <v>381.69</v>
      </c>
      <c r="Y701" s="20">
        <f t="shared" si="65"/>
        <v>381.69</v>
      </c>
    </row>
    <row r="702" spans="1:25">
      <c r="A702" s="2" t="s">
        <v>909</v>
      </c>
      <c r="B702" s="2" t="s">
        <v>0</v>
      </c>
      <c r="C702" s="2">
        <v>75</v>
      </c>
      <c r="D702" s="2" t="s">
        <v>1434</v>
      </c>
      <c r="E702" s="2" t="s">
        <v>41</v>
      </c>
      <c r="F702" s="2" t="s">
        <v>22</v>
      </c>
      <c r="G702" s="16">
        <v>76.166613709999993</v>
      </c>
      <c r="H702" s="16">
        <v>97.959192090000002</v>
      </c>
      <c r="I702" s="16">
        <f t="shared" si="66"/>
        <v>106.99845375563784</v>
      </c>
      <c r="J702" s="7">
        <v>1.617978087</v>
      </c>
      <c r="K702" s="18">
        <v>0</v>
      </c>
      <c r="L702" s="15">
        <v>1.0519122460000001</v>
      </c>
      <c r="M702" s="15">
        <v>1</v>
      </c>
      <c r="N702" s="7">
        <v>296.35706549999998</v>
      </c>
      <c r="O702" s="8">
        <f t="shared" si="64"/>
        <v>296.36</v>
      </c>
      <c r="P702" s="5">
        <f t="shared" si="67"/>
        <v>297.57212946854997</v>
      </c>
      <c r="Q702" s="5">
        <f t="shared" si="68"/>
        <v>302.18449747531253</v>
      </c>
      <c r="R702" s="10">
        <f>Q702*Index!$H$16</f>
        <v>413.49622601132302</v>
      </c>
      <c r="T702" s="7">
        <v>13.26024473</v>
      </c>
      <c r="U702" s="5">
        <f t="shared" si="69"/>
        <v>13.465778523315</v>
      </c>
      <c r="V702" s="5">
        <f>U702*(Index!$G$16/Index!$G$7)</f>
        <v>15.235292414244777</v>
      </c>
      <c r="X702" s="7">
        <v>428.73</v>
      </c>
      <c r="Y702" s="20">
        <f t="shared" si="65"/>
        <v>428.73</v>
      </c>
    </row>
    <row r="703" spans="1:25">
      <c r="A703" s="2" t="s">
        <v>910</v>
      </c>
      <c r="B703" s="2" t="s">
        <v>0</v>
      </c>
      <c r="C703" s="2">
        <v>75</v>
      </c>
      <c r="D703" s="2" t="s">
        <v>1435</v>
      </c>
      <c r="E703" s="2" t="s">
        <v>41</v>
      </c>
      <c r="F703" s="2" t="s">
        <v>197</v>
      </c>
      <c r="G703" s="16">
        <v>76.166613709999993</v>
      </c>
      <c r="H703" s="16">
        <v>134.07804730000001</v>
      </c>
      <c r="I703" s="16">
        <f t="shared" si="66"/>
        <v>154.4437710447196</v>
      </c>
      <c r="J703" s="7">
        <v>1.5585985149999999</v>
      </c>
      <c r="K703" s="18">
        <v>0</v>
      </c>
      <c r="L703" s="15">
        <v>1.096866782</v>
      </c>
      <c r="M703" s="15">
        <v>1</v>
      </c>
      <c r="N703" s="7">
        <v>359.42900329999998</v>
      </c>
      <c r="O703" s="8">
        <f t="shared" si="64"/>
        <v>359.43</v>
      </c>
      <c r="P703" s="5">
        <f t="shared" si="67"/>
        <v>360.90266221352999</v>
      </c>
      <c r="Q703" s="5">
        <f t="shared" si="68"/>
        <v>366.49665347783974</v>
      </c>
      <c r="R703" s="10">
        <f>Q703*Index!$H$16</f>
        <v>501.49820498732595</v>
      </c>
      <c r="T703" s="7">
        <v>18.503332690000001</v>
      </c>
      <c r="U703" s="5">
        <f t="shared" si="69"/>
        <v>18.790134346695002</v>
      </c>
      <c r="V703" s="5">
        <f>U703*(Index!$G$16/Index!$G$7)</f>
        <v>21.259312321168931</v>
      </c>
      <c r="X703" s="7">
        <v>522.76</v>
      </c>
      <c r="Y703" s="20">
        <f t="shared" si="65"/>
        <v>522.76</v>
      </c>
    </row>
    <row r="704" spans="1:25">
      <c r="A704" s="2" t="s">
        <v>911</v>
      </c>
      <c r="B704" s="2" t="s">
        <v>0</v>
      </c>
      <c r="C704" s="2">
        <v>75</v>
      </c>
      <c r="D704" s="2" t="s">
        <v>1429</v>
      </c>
      <c r="E704" s="2" t="s">
        <v>41</v>
      </c>
      <c r="F704" s="2" t="s">
        <v>197</v>
      </c>
      <c r="G704" s="16">
        <v>76.166613709999993</v>
      </c>
      <c r="H704" s="16">
        <v>99.784347600000004</v>
      </c>
      <c r="I704" s="16">
        <f t="shared" si="66"/>
        <v>96.186791958415441</v>
      </c>
      <c r="J704" s="7">
        <v>1.613319277</v>
      </c>
      <c r="K704" s="18">
        <v>0</v>
      </c>
      <c r="L704" s="15">
        <v>0.97955364599999994</v>
      </c>
      <c r="M704" s="15">
        <v>1</v>
      </c>
      <c r="N704" s="7">
        <v>278.0610719</v>
      </c>
      <c r="O704" s="8">
        <f t="shared" si="64"/>
        <v>278.06</v>
      </c>
      <c r="P704" s="5">
        <f t="shared" si="67"/>
        <v>279.20112229479003</v>
      </c>
      <c r="Q704" s="5">
        <f t="shared" si="68"/>
        <v>283.52873969035932</v>
      </c>
      <c r="R704" s="10">
        <f>Q704*Index!$H$16</f>
        <v>387.96849212057396</v>
      </c>
      <c r="T704" s="7">
        <v>14.956963289999999</v>
      </c>
      <c r="U704" s="5">
        <f t="shared" si="69"/>
        <v>15.188796220995</v>
      </c>
      <c r="V704" s="5">
        <f>U704*(Index!$G$16/Index!$G$7)</f>
        <v>17.184728788355823</v>
      </c>
      <c r="X704" s="7">
        <v>398.18</v>
      </c>
      <c r="Y704" s="20">
        <f t="shared" si="65"/>
        <v>398.18</v>
      </c>
    </row>
    <row r="705" spans="1:25">
      <c r="A705" s="2" t="s">
        <v>912</v>
      </c>
      <c r="B705" s="2" t="s">
        <v>0</v>
      </c>
      <c r="C705" s="2">
        <v>75</v>
      </c>
      <c r="D705" s="2" t="s">
        <v>203</v>
      </c>
      <c r="E705" s="2" t="s">
        <v>41</v>
      </c>
      <c r="F705" s="2" t="s">
        <v>22</v>
      </c>
      <c r="G705" s="16">
        <v>76.166613709999993</v>
      </c>
      <c r="H705" s="16">
        <v>70.247990959999996</v>
      </c>
      <c r="I705" s="16">
        <f t="shared" si="66"/>
        <v>75.431377339377647</v>
      </c>
      <c r="J705" s="7">
        <v>1.893073644</v>
      </c>
      <c r="K705" s="18">
        <v>1</v>
      </c>
      <c r="L705" s="15">
        <v>1.035402113</v>
      </c>
      <c r="M705" s="15">
        <v>1</v>
      </c>
      <c r="N705" s="7">
        <v>286.98616120000003</v>
      </c>
      <c r="O705" s="8">
        <f t="shared" si="64"/>
        <v>286.99</v>
      </c>
      <c r="P705" s="5">
        <f t="shared" si="67"/>
        <v>288.16280446092003</v>
      </c>
      <c r="Q705" s="5">
        <f t="shared" si="68"/>
        <v>292.62932793006433</v>
      </c>
      <c r="R705" s="10">
        <f>Q705*Index!$H$16</f>
        <v>400.42134434509444</v>
      </c>
      <c r="T705" s="7">
        <v>13.406444649999999</v>
      </c>
      <c r="U705" s="5">
        <f t="shared" si="69"/>
        <v>13.614244542074999</v>
      </c>
      <c r="V705" s="5">
        <f>U705*(Index!$G$16/Index!$G$7)</f>
        <v>15.403268087205012</v>
      </c>
      <c r="X705" s="7">
        <v>415.82</v>
      </c>
      <c r="Y705" s="20">
        <f t="shared" si="65"/>
        <v>415.82</v>
      </c>
    </row>
    <row r="706" spans="1:25">
      <c r="A706" s="2" t="s">
        <v>913</v>
      </c>
      <c r="B706" s="2" t="s">
        <v>33</v>
      </c>
      <c r="C706" s="2">
        <v>75</v>
      </c>
      <c r="D706" s="2" t="s">
        <v>42</v>
      </c>
      <c r="E706" s="2" t="s">
        <v>34</v>
      </c>
      <c r="F706" s="2" t="s">
        <v>22</v>
      </c>
      <c r="G706" s="16">
        <v>76.166613709999993</v>
      </c>
      <c r="H706" s="16">
        <v>20.088077550000001</v>
      </c>
      <c r="I706" s="16">
        <f t="shared" si="66"/>
        <v>20.107595912767167</v>
      </c>
      <c r="J706" s="7">
        <v>1.261081374</v>
      </c>
      <c r="K706" s="18">
        <v>1</v>
      </c>
      <c r="L706" s="15">
        <v>1.0005027049999999</v>
      </c>
      <c r="M706" s="15">
        <v>0.99970022400000003</v>
      </c>
      <c r="N706" s="7">
        <v>121.4096125981483</v>
      </c>
      <c r="O706" s="8">
        <f t="shared" ref="O706:O769" si="70">ROUND(J706*SUM(G706:H706)*L706*$M706,2)</f>
        <v>121.41</v>
      </c>
      <c r="P706" s="5">
        <f t="shared" si="67"/>
        <v>121.9073920098007</v>
      </c>
      <c r="Q706" s="5">
        <f t="shared" si="68"/>
        <v>123.79695658595263</v>
      </c>
      <c r="R706" s="10">
        <f>Q706*Index!$H$16</f>
        <v>169.39841311403154</v>
      </c>
      <c r="T706" s="7">
        <v>10.237360914631488</v>
      </c>
      <c r="U706" s="5">
        <f t="shared" si="69"/>
        <v>10.396040008808276</v>
      </c>
      <c r="V706" s="5">
        <f>U706*(Index!$G$16/Index!$G$7)</f>
        <v>11.762165047505203</v>
      </c>
      <c r="X706" s="7">
        <v>181.16</v>
      </c>
      <c r="Y706" s="20">
        <f t="shared" ref="Y706:Y769" si="71">ROUND((R706+V706) * IF(D706 = "Forensische en beveiligde zorg - niet klinische of ambulante zorg", 0.982799429, 1),2)</f>
        <v>181.16</v>
      </c>
    </row>
    <row r="707" spans="1:25">
      <c r="A707" s="2" t="s">
        <v>914</v>
      </c>
      <c r="B707" s="2" t="s">
        <v>33</v>
      </c>
      <c r="C707" s="2">
        <v>75</v>
      </c>
      <c r="D707" s="2" t="s">
        <v>43</v>
      </c>
      <c r="E707" s="2" t="s">
        <v>34</v>
      </c>
      <c r="F707" s="2" t="s">
        <v>22</v>
      </c>
      <c r="G707" s="16">
        <v>76.166613709999993</v>
      </c>
      <c r="H707" s="16">
        <v>32.07230903</v>
      </c>
      <c r="I707" s="16">
        <f t="shared" si="66"/>
        <v>33.210136560745525</v>
      </c>
      <c r="J707" s="7">
        <v>1.543853911</v>
      </c>
      <c r="K707" s="18">
        <v>0</v>
      </c>
      <c r="L707" s="15">
        <v>1.020924349</v>
      </c>
      <c r="M707" s="15">
        <v>0.98980123799999997</v>
      </c>
      <c r="N707" s="7">
        <v>168.86172378096197</v>
      </c>
      <c r="O707" s="8">
        <f t="shared" si="70"/>
        <v>168.86</v>
      </c>
      <c r="P707" s="5">
        <f t="shared" si="67"/>
        <v>169.55405684846392</v>
      </c>
      <c r="Q707" s="5">
        <f t="shared" si="68"/>
        <v>172.18214472961512</v>
      </c>
      <c r="R707" s="10">
        <f>Q707*Index!$H$16</f>
        <v>235.60661657717168</v>
      </c>
      <c r="T707" s="7">
        <v>10.39661016397225</v>
      </c>
      <c r="U707" s="5">
        <f t="shared" si="69"/>
        <v>10.55775762151382</v>
      </c>
      <c r="V707" s="5">
        <f>U707*(Index!$G$16/Index!$G$7)</f>
        <v>11.94513368268932</v>
      </c>
      <c r="X707" s="7">
        <v>247.55</v>
      </c>
      <c r="Y707" s="20">
        <f t="shared" si="71"/>
        <v>247.55</v>
      </c>
    </row>
    <row r="708" spans="1:25">
      <c r="A708" s="2" t="s">
        <v>915</v>
      </c>
      <c r="B708" s="2" t="s">
        <v>33</v>
      </c>
      <c r="C708" s="2">
        <v>75</v>
      </c>
      <c r="D708" s="2" t="s">
        <v>44</v>
      </c>
      <c r="E708" s="2" t="s">
        <v>34</v>
      </c>
      <c r="F708" s="2" t="s">
        <v>22</v>
      </c>
      <c r="G708" s="16">
        <v>76.166613709999993</v>
      </c>
      <c r="H708" s="16">
        <v>43.670828929999999</v>
      </c>
      <c r="I708" s="16">
        <f t="shared" si="66"/>
        <v>41.025689047850236</v>
      </c>
      <c r="J708" s="7">
        <v>1.643129633</v>
      </c>
      <c r="K708" s="18">
        <v>0</v>
      </c>
      <c r="L708" s="15">
        <v>1.0388986330000001</v>
      </c>
      <c r="M708" s="15">
        <v>0.94131153499999998</v>
      </c>
      <c r="N708" s="7">
        <v>192.56214551676067</v>
      </c>
      <c r="O708" s="8">
        <f t="shared" si="70"/>
        <v>192.56</v>
      </c>
      <c r="P708" s="5">
        <f t="shared" si="67"/>
        <v>193.35165031337939</v>
      </c>
      <c r="Q708" s="5">
        <f t="shared" si="68"/>
        <v>196.34860089323678</v>
      </c>
      <c r="R708" s="10">
        <f>Q708*Index!$H$16</f>
        <v>268.6749523230913</v>
      </c>
      <c r="T708" s="7">
        <v>10.815514399595918</v>
      </c>
      <c r="U708" s="5">
        <f t="shared" si="69"/>
        <v>10.983154872789655</v>
      </c>
      <c r="V708" s="5">
        <f>U708*(Index!$G$16/Index!$G$7)</f>
        <v>12.426431626523897</v>
      </c>
      <c r="X708" s="7">
        <v>281.10000000000002</v>
      </c>
      <c r="Y708" s="20">
        <f t="shared" si="71"/>
        <v>281.10000000000002</v>
      </c>
    </row>
    <row r="709" spans="1:25">
      <c r="A709" s="2" t="s">
        <v>916</v>
      </c>
      <c r="B709" s="2" t="s">
        <v>33</v>
      </c>
      <c r="C709" s="2">
        <v>75</v>
      </c>
      <c r="D709" s="2" t="s">
        <v>45</v>
      </c>
      <c r="E709" s="2" t="s">
        <v>34</v>
      </c>
      <c r="F709" s="2" t="s">
        <v>22</v>
      </c>
      <c r="G709" s="16">
        <v>76.166613709999993</v>
      </c>
      <c r="H709" s="16">
        <v>57.605406189999997</v>
      </c>
      <c r="I709" s="16">
        <f t="shared" si="66"/>
        <v>63.716473833389571</v>
      </c>
      <c r="J709" s="7">
        <v>1.7261119840000001</v>
      </c>
      <c r="K709" s="18">
        <v>0</v>
      </c>
      <c r="L709" s="15">
        <v>1.059430622</v>
      </c>
      <c r="M709" s="15">
        <v>0.98702329600000005</v>
      </c>
      <c r="N709" s="7">
        <v>241.45387379768786</v>
      </c>
      <c r="O709" s="8">
        <f t="shared" si="70"/>
        <v>241.45</v>
      </c>
      <c r="P709" s="5">
        <f t="shared" si="67"/>
        <v>242.44383468025839</v>
      </c>
      <c r="Q709" s="5">
        <f t="shared" si="68"/>
        <v>246.20171411780242</v>
      </c>
      <c r="R709" s="10">
        <f>Q709*Index!$H$16</f>
        <v>336.89180112076059</v>
      </c>
      <c r="T709" s="7">
        <v>10.853116660556111</v>
      </c>
      <c r="U709" s="5">
        <f t="shared" si="69"/>
        <v>11.021339968794731</v>
      </c>
      <c r="V709" s="5">
        <f>U709*(Index!$G$16/Index!$G$7)</f>
        <v>12.469634557754057</v>
      </c>
      <c r="X709" s="7">
        <v>349.36</v>
      </c>
      <c r="Y709" s="20">
        <f t="shared" si="71"/>
        <v>349.36</v>
      </c>
    </row>
    <row r="710" spans="1:25">
      <c r="A710" s="2" t="s">
        <v>917</v>
      </c>
      <c r="B710" s="2" t="s">
        <v>33</v>
      </c>
      <c r="C710" s="2">
        <v>75</v>
      </c>
      <c r="D710" s="2" t="s">
        <v>1434</v>
      </c>
      <c r="E710" s="2" t="s">
        <v>34</v>
      </c>
      <c r="F710" s="2" t="s">
        <v>22</v>
      </c>
      <c r="G710" s="16">
        <v>76.166613709999993</v>
      </c>
      <c r="H710" s="16">
        <v>72.427642680000005</v>
      </c>
      <c r="I710" s="16">
        <f t="shared" si="66"/>
        <v>53.852945056833889</v>
      </c>
      <c r="J710" s="7">
        <v>1.7294778980000001</v>
      </c>
      <c r="K710" s="18">
        <v>0</v>
      </c>
      <c r="L710" s="15">
        <v>1.0519122460000001</v>
      </c>
      <c r="M710" s="15">
        <v>0.83181577799999995</v>
      </c>
      <c r="N710" s="7">
        <v>224.86595325510771</v>
      </c>
      <c r="O710" s="8">
        <f t="shared" si="70"/>
        <v>224.87</v>
      </c>
      <c r="P710" s="5">
        <f t="shared" si="67"/>
        <v>225.78790366345365</v>
      </c>
      <c r="Q710" s="5">
        <f t="shared" si="68"/>
        <v>229.28761617023719</v>
      </c>
      <c r="R710" s="10">
        <f>Q710*Index!$H$16</f>
        <v>313.74727939268791</v>
      </c>
      <c r="T710" s="7">
        <v>10.580647327893574</v>
      </c>
      <c r="U710" s="5">
        <f t="shared" si="69"/>
        <v>10.744647361475925</v>
      </c>
      <c r="V710" s="5">
        <f>U710*(Index!$G$16/Index!$G$7)</f>
        <v>12.156582269387441</v>
      </c>
      <c r="X710" s="7">
        <v>325.89999999999998</v>
      </c>
      <c r="Y710" s="20">
        <f t="shared" si="71"/>
        <v>325.89999999999998</v>
      </c>
    </row>
    <row r="711" spans="1:25">
      <c r="A711" s="2" t="s">
        <v>918</v>
      </c>
      <c r="B711" s="2" t="s">
        <v>33</v>
      </c>
      <c r="C711" s="2">
        <v>75</v>
      </c>
      <c r="D711" s="2" t="s">
        <v>1435</v>
      </c>
      <c r="E711" s="2" t="s">
        <v>34</v>
      </c>
      <c r="F711" s="2" t="s">
        <v>197</v>
      </c>
      <c r="G711" s="16">
        <v>76.166613709999993</v>
      </c>
      <c r="H711" s="16">
        <v>99.108823349999994</v>
      </c>
      <c r="I711" s="16">
        <f t="shared" si="66"/>
        <v>107.44093939892768</v>
      </c>
      <c r="J711" s="7">
        <v>1.73496104</v>
      </c>
      <c r="K711" s="18">
        <v>0</v>
      </c>
      <c r="L711" s="15">
        <v>1.096866782</v>
      </c>
      <c r="M711" s="15">
        <v>0.95502688999999996</v>
      </c>
      <c r="N711" s="7">
        <v>318.55195139592956</v>
      </c>
      <c r="O711" s="8">
        <f t="shared" si="70"/>
        <v>318.55</v>
      </c>
      <c r="P711" s="5">
        <f t="shared" si="67"/>
        <v>319.85801439665289</v>
      </c>
      <c r="Q711" s="5">
        <f t="shared" si="68"/>
        <v>324.81581361980102</v>
      </c>
      <c r="R711" s="10">
        <f>Q711*Index!$H$16</f>
        <v>444.46394240180274</v>
      </c>
      <c r="T711" s="7">
        <v>14.76771919301663</v>
      </c>
      <c r="U711" s="5">
        <f t="shared" si="69"/>
        <v>14.996618840508388</v>
      </c>
      <c r="V711" s="5">
        <f>U711*(Index!$G$16/Index!$G$7)</f>
        <v>16.967297721741463</v>
      </c>
      <c r="X711" s="7">
        <v>461.43</v>
      </c>
      <c r="Y711" s="20">
        <f t="shared" si="71"/>
        <v>461.43</v>
      </c>
    </row>
    <row r="712" spans="1:25">
      <c r="A712" s="2" t="s">
        <v>919</v>
      </c>
      <c r="B712" s="2" t="s">
        <v>33</v>
      </c>
      <c r="C712" s="2">
        <v>75</v>
      </c>
      <c r="D712" s="2" t="s">
        <v>1429</v>
      </c>
      <c r="E712" s="2" t="s">
        <v>34</v>
      </c>
      <c r="F712" s="2" t="s">
        <v>197</v>
      </c>
      <c r="G712" s="16">
        <v>76.166613709999993</v>
      </c>
      <c r="H712" s="16">
        <v>73.759123919999993</v>
      </c>
      <c r="I712" s="16">
        <f t="shared" si="66"/>
        <v>46.847189811207713</v>
      </c>
      <c r="J712" s="7">
        <v>1.7596624830000001</v>
      </c>
      <c r="K712" s="18">
        <v>0</v>
      </c>
      <c r="L712" s="15">
        <v>0.97955364599999994</v>
      </c>
      <c r="M712" s="15">
        <v>0.83762460699999997</v>
      </c>
      <c r="N712" s="7">
        <v>216.46277503232079</v>
      </c>
      <c r="O712" s="8">
        <f t="shared" si="70"/>
        <v>216.46</v>
      </c>
      <c r="P712" s="5">
        <f t="shared" si="67"/>
        <v>217.35027240995331</v>
      </c>
      <c r="Q712" s="5">
        <f t="shared" si="68"/>
        <v>220.7192016323076</v>
      </c>
      <c r="R712" s="10">
        <f>Q712*Index!$H$16</f>
        <v>302.02263069649234</v>
      </c>
      <c r="T712" s="7">
        <v>10.822245726517533</v>
      </c>
      <c r="U712" s="5">
        <f t="shared" si="69"/>
        <v>10.989990535278556</v>
      </c>
      <c r="V712" s="5">
        <f>U712*(Index!$G$16/Index!$G$7)</f>
        <v>12.434165551204389</v>
      </c>
      <c r="X712" s="7">
        <v>309.05</v>
      </c>
      <c r="Y712" s="20">
        <f t="shared" si="71"/>
        <v>309.05</v>
      </c>
    </row>
    <row r="713" spans="1:25">
      <c r="A713" s="2" t="s">
        <v>920</v>
      </c>
      <c r="B713" s="2" t="s">
        <v>33</v>
      </c>
      <c r="C713" s="2">
        <v>75</v>
      </c>
      <c r="D713" s="2" t="s">
        <v>203</v>
      </c>
      <c r="E713" s="2" t="s">
        <v>34</v>
      </c>
      <c r="F713" s="2" t="s">
        <v>22</v>
      </c>
      <c r="G713" s="16">
        <v>76.166613709999993</v>
      </c>
      <c r="H713" s="16">
        <v>51.921417040000001</v>
      </c>
      <c r="I713" s="16">
        <f t="shared" si="66"/>
        <v>28.61745448380799</v>
      </c>
      <c r="J713" s="7">
        <v>1.892692501</v>
      </c>
      <c r="K713" s="18">
        <v>1</v>
      </c>
      <c r="L713" s="15">
        <v>1.035402113</v>
      </c>
      <c r="M713" s="15">
        <v>0.79009199200000002</v>
      </c>
      <c r="N713" s="7">
        <v>198.32402004560814</v>
      </c>
      <c r="O713" s="8">
        <f t="shared" si="70"/>
        <v>198.32</v>
      </c>
      <c r="P713" s="5">
        <f t="shared" si="67"/>
        <v>199.13714852779512</v>
      </c>
      <c r="Q713" s="5">
        <f t="shared" si="68"/>
        <v>202.22377432997595</v>
      </c>
      <c r="R713" s="10">
        <f>Q713*Index!$H$16</f>
        <v>276.71428611933311</v>
      </c>
      <c r="T713" s="7">
        <v>9.4164524619025425</v>
      </c>
      <c r="U713" s="5">
        <f t="shared" si="69"/>
        <v>9.5624074750620327</v>
      </c>
      <c r="V713" s="5">
        <f>U713*(Index!$G$16/Index!$G$7)</f>
        <v>10.818986352291883</v>
      </c>
      <c r="X713" s="7">
        <v>287.52999999999997</v>
      </c>
      <c r="Y713" s="20">
        <f t="shared" si="71"/>
        <v>287.52999999999997</v>
      </c>
    </row>
    <row r="714" spans="1:25">
      <c r="A714" s="2" t="s">
        <v>921</v>
      </c>
      <c r="B714" s="2" t="s">
        <v>33</v>
      </c>
      <c r="C714" s="2">
        <v>75</v>
      </c>
      <c r="D714" s="2" t="s">
        <v>42</v>
      </c>
      <c r="E714" s="2" t="s">
        <v>35</v>
      </c>
      <c r="F714" s="2" t="s">
        <v>22</v>
      </c>
      <c r="G714" s="16">
        <v>76.166613709999993</v>
      </c>
      <c r="H714" s="16">
        <v>19.113911890000001</v>
      </c>
      <c r="I714" s="16">
        <f t="shared" si="66"/>
        <v>19.112145112525837</v>
      </c>
      <c r="J714" s="7">
        <v>2.483560797</v>
      </c>
      <c r="K714" s="18">
        <v>0</v>
      </c>
      <c r="L714" s="15">
        <v>1.0005027049999999</v>
      </c>
      <c r="M714" s="15">
        <v>0.99947901400000005</v>
      </c>
      <c r="N714" s="7">
        <v>236.63059021405542</v>
      </c>
      <c r="O714" s="8">
        <f t="shared" si="70"/>
        <v>236.63</v>
      </c>
      <c r="P714" s="5">
        <f t="shared" si="67"/>
        <v>237.60077563393304</v>
      </c>
      <c r="Q714" s="5">
        <f t="shared" si="68"/>
        <v>241.28358765625902</v>
      </c>
      <c r="R714" s="10">
        <f>Q714*Index!$H$16</f>
        <v>330.16204910540193</v>
      </c>
      <c r="T714" s="7">
        <v>11.562696337029049</v>
      </c>
      <c r="U714" s="5">
        <f t="shared" si="69"/>
        <v>11.741918130253</v>
      </c>
      <c r="V714" s="5">
        <f>U714*(Index!$G$16/Index!$G$7)</f>
        <v>13.284902607657569</v>
      </c>
      <c r="X714" s="7">
        <v>343.45</v>
      </c>
      <c r="Y714" s="20">
        <f t="shared" si="71"/>
        <v>343.45</v>
      </c>
    </row>
    <row r="715" spans="1:25">
      <c r="A715" s="2" t="s">
        <v>922</v>
      </c>
      <c r="B715" s="2" t="s">
        <v>33</v>
      </c>
      <c r="C715" s="2">
        <v>75</v>
      </c>
      <c r="D715" s="2" t="s">
        <v>43</v>
      </c>
      <c r="E715" s="2" t="s">
        <v>35</v>
      </c>
      <c r="F715" s="2" t="s">
        <v>22</v>
      </c>
      <c r="G715" s="16">
        <v>76.166613709999993</v>
      </c>
      <c r="H715" s="16">
        <v>30.519922319999999</v>
      </c>
      <c r="I715" s="16">
        <f t="shared" si="66"/>
        <v>32.669898619801629</v>
      </c>
      <c r="J715" s="7">
        <v>2.8455207680000001</v>
      </c>
      <c r="K715" s="18">
        <v>0</v>
      </c>
      <c r="L715" s="15">
        <v>1.020924349</v>
      </c>
      <c r="M715" s="15">
        <v>0.99924374900000001</v>
      </c>
      <c r="N715" s="7">
        <v>309.69655631525717</v>
      </c>
      <c r="O715" s="8">
        <f t="shared" si="70"/>
        <v>309.7</v>
      </c>
      <c r="P715" s="5">
        <f t="shared" si="67"/>
        <v>310.96631219614972</v>
      </c>
      <c r="Q715" s="5">
        <f t="shared" si="68"/>
        <v>315.78629003519006</v>
      </c>
      <c r="R715" s="10">
        <f>Q715*Index!$H$16</f>
        <v>432.1083319846208</v>
      </c>
      <c r="T715" s="7">
        <v>12.063215546817217</v>
      </c>
      <c r="U715" s="5">
        <f t="shared" si="69"/>
        <v>12.250195387792884</v>
      </c>
      <c r="V715" s="5">
        <f>U715*(Index!$G$16/Index!$G$7)</f>
        <v>13.859971671263716</v>
      </c>
      <c r="X715" s="7">
        <v>445.97</v>
      </c>
      <c r="Y715" s="20">
        <f t="shared" si="71"/>
        <v>445.97</v>
      </c>
    </row>
    <row r="716" spans="1:25">
      <c r="A716" s="2" t="s">
        <v>923</v>
      </c>
      <c r="B716" s="2" t="s">
        <v>33</v>
      </c>
      <c r="C716" s="2">
        <v>75</v>
      </c>
      <c r="D716" s="2" t="s">
        <v>44</v>
      </c>
      <c r="E716" s="2" t="s">
        <v>35</v>
      </c>
      <c r="F716" s="2" t="s">
        <v>22</v>
      </c>
      <c r="G716" s="16">
        <v>76.166613709999993</v>
      </c>
      <c r="H716" s="16">
        <v>41.570787660000001</v>
      </c>
      <c r="I716" s="16">
        <f t="shared" si="66"/>
        <v>45.407934704308815</v>
      </c>
      <c r="J716" s="7">
        <v>2.8938253390000002</v>
      </c>
      <c r="K716" s="18">
        <v>0</v>
      </c>
      <c r="L716" s="15">
        <v>1.0388986330000001</v>
      </c>
      <c r="M716" s="15">
        <v>0.993928272</v>
      </c>
      <c r="N716" s="7">
        <v>351.81550900318103</v>
      </c>
      <c r="O716" s="8">
        <f t="shared" si="70"/>
        <v>351.82</v>
      </c>
      <c r="P716" s="5">
        <f t="shared" si="67"/>
        <v>353.25795259009408</v>
      </c>
      <c r="Q716" s="5">
        <f t="shared" si="68"/>
        <v>358.73345085524056</v>
      </c>
      <c r="R716" s="10">
        <f>Q716*Index!$H$16</f>
        <v>490.87537352831566</v>
      </c>
      <c r="T716" s="7">
        <v>14.195302206919816</v>
      </c>
      <c r="U716" s="5">
        <f t="shared" si="69"/>
        <v>14.415329391127074</v>
      </c>
      <c r="V716" s="5">
        <f>U716*(Index!$G$16/Index!$G$7)</f>
        <v>16.309622064644774</v>
      </c>
      <c r="X716" s="7">
        <v>507.18</v>
      </c>
      <c r="Y716" s="20">
        <f t="shared" si="71"/>
        <v>507.18</v>
      </c>
    </row>
    <row r="717" spans="1:25">
      <c r="A717" s="2" t="s">
        <v>924</v>
      </c>
      <c r="B717" s="2" t="s">
        <v>33</v>
      </c>
      <c r="C717" s="2">
        <v>75</v>
      </c>
      <c r="D717" s="2" t="s">
        <v>45</v>
      </c>
      <c r="E717" s="2" t="s">
        <v>35</v>
      </c>
      <c r="F717" s="2" t="s">
        <v>22</v>
      </c>
      <c r="G717" s="16">
        <v>76.166613709999993</v>
      </c>
      <c r="H717" s="16">
        <v>54.845655809999997</v>
      </c>
      <c r="I717" s="16">
        <f t="shared" si="66"/>
        <v>62.481370369003017</v>
      </c>
      <c r="J717" s="7">
        <v>2.8295098699999999</v>
      </c>
      <c r="K717" s="18">
        <v>0</v>
      </c>
      <c r="L717" s="15">
        <v>1.059430622</v>
      </c>
      <c r="M717" s="15">
        <v>0.99891622599999996</v>
      </c>
      <c r="N717" s="7">
        <v>392.3058394420982</v>
      </c>
      <c r="O717" s="8">
        <f t="shared" si="70"/>
        <v>392.31</v>
      </c>
      <c r="P717" s="5">
        <f t="shared" si="67"/>
        <v>393.91429338381079</v>
      </c>
      <c r="Q717" s="5">
        <f t="shared" si="68"/>
        <v>400.01996493125989</v>
      </c>
      <c r="R717" s="10">
        <f>Q717*Index!$H$16</f>
        <v>547.37005773028091</v>
      </c>
      <c r="T717" s="7">
        <v>11.847094806380278</v>
      </c>
      <c r="U717" s="5">
        <f t="shared" si="69"/>
        <v>12.030724775879174</v>
      </c>
      <c r="V717" s="5">
        <f>U717*(Index!$G$16/Index!$G$7)</f>
        <v>13.611660818456414</v>
      </c>
      <c r="X717" s="7">
        <v>560.98</v>
      </c>
      <c r="Y717" s="20">
        <f t="shared" si="71"/>
        <v>560.98</v>
      </c>
    </row>
    <row r="718" spans="1:25">
      <c r="A718" s="2" t="s">
        <v>925</v>
      </c>
      <c r="B718" s="2" t="s">
        <v>33</v>
      </c>
      <c r="C718" s="2">
        <v>75</v>
      </c>
      <c r="D718" s="2" t="s">
        <v>1434</v>
      </c>
      <c r="E718" s="2" t="s">
        <v>35</v>
      </c>
      <c r="F718" s="2" t="s">
        <v>22</v>
      </c>
      <c r="G718" s="16">
        <v>76.166613709999993</v>
      </c>
      <c r="H718" s="16">
        <v>68.978494240000003</v>
      </c>
      <c r="I718" s="16">
        <f t="shared" si="66"/>
        <v>75.069354770569831</v>
      </c>
      <c r="J718" s="7">
        <v>2.8900842249999998</v>
      </c>
      <c r="K718" s="18">
        <v>0</v>
      </c>
      <c r="L718" s="15">
        <v>1.0519122460000001</v>
      </c>
      <c r="M718" s="15">
        <v>0.99054264599999997</v>
      </c>
      <c r="N718" s="7">
        <v>437.08468680801491</v>
      </c>
      <c r="O718" s="8">
        <f t="shared" si="70"/>
        <v>437.08</v>
      </c>
      <c r="P718" s="5">
        <f t="shared" si="67"/>
        <v>438.87673402392778</v>
      </c>
      <c r="Q718" s="5">
        <f t="shared" si="68"/>
        <v>445.67932340129869</v>
      </c>
      <c r="R718" s="10">
        <f>Q718*Index!$H$16</f>
        <v>609.84835349726222</v>
      </c>
      <c r="T718" s="7">
        <v>12.125407618004107</v>
      </c>
      <c r="U718" s="5">
        <f t="shared" si="69"/>
        <v>12.313351436083172</v>
      </c>
      <c r="V718" s="5">
        <f>U718*(Index!$G$16/Index!$G$7)</f>
        <v>13.931426942993065</v>
      </c>
      <c r="X718" s="7">
        <v>623.78</v>
      </c>
      <c r="Y718" s="20">
        <f t="shared" si="71"/>
        <v>623.78</v>
      </c>
    </row>
    <row r="719" spans="1:25">
      <c r="A719" s="2" t="s">
        <v>926</v>
      </c>
      <c r="B719" s="2" t="s">
        <v>33</v>
      </c>
      <c r="C719" s="2">
        <v>75</v>
      </c>
      <c r="D719" s="2" t="s">
        <v>1435</v>
      </c>
      <c r="E719" s="2" t="s">
        <v>35</v>
      </c>
      <c r="F719" s="2" t="s">
        <v>197</v>
      </c>
      <c r="G719" s="16">
        <v>76.166613709999993</v>
      </c>
      <c r="H719" s="16">
        <v>94.300689320000004</v>
      </c>
      <c r="I719" s="16">
        <f t="shared" si="66"/>
        <v>110.17444119924455</v>
      </c>
      <c r="J719" s="7">
        <v>3.2655199760000002</v>
      </c>
      <c r="K719" s="18">
        <v>0</v>
      </c>
      <c r="L719" s="15">
        <v>1.096866782</v>
      </c>
      <c r="M719" s="15">
        <v>0.99658323100000001</v>
      </c>
      <c r="N719" s="7">
        <v>608.5004371913974</v>
      </c>
      <c r="O719" s="8">
        <f t="shared" si="70"/>
        <v>608.5</v>
      </c>
      <c r="P719" s="5">
        <f t="shared" si="67"/>
        <v>610.99528898388212</v>
      </c>
      <c r="Q719" s="5">
        <f t="shared" si="68"/>
        <v>620.46571596313231</v>
      </c>
      <c r="R719" s="10">
        <f>Q719*Index!$H$16</f>
        <v>849.01851042550197</v>
      </c>
      <c r="T719" s="7">
        <v>15.778322255085062</v>
      </c>
      <c r="U719" s="5">
        <f t="shared" si="69"/>
        <v>16.02288625003888</v>
      </c>
      <c r="V719" s="5">
        <f>U719*(Index!$G$16/Index!$G$7)</f>
        <v>18.128425097506248</v>
      </c>
      <c r="X719" s="7">
        <v>867.15</v>
      </c>
      <c r="Y719" s="20">
        <f t="shared" si="71"/>
        <v>867.15</v>
      </c>
    </row>
    <row r="720" spans="1:25">
      <c r="A720" s="2" t="s">
        <v>927</v>
      </c>
      <c r="B720" s="2" t="s">
        <v>33</v>
      </c>
      <c r="C720" s="2">
        <v>75</v>
      </c>
      <c r="D720" s="2" t="s">
        <v>1429</v>
      </c>
      <c r="E720" s="2" t="s">
        <v>35</v>
      </c>
      <c r="F720" s="2" t="s">
        <v>197</v>
      </c>
      <c r="G720" s="16">
        <v>76.166613709999993</v>
      </c>
      <c r="H720" s="16">
        <v>70.179969839999998</v>
      </c>
      <c r="I720" s="16">
        <f t="shared" si="66"/>
        <v>62.145805250679231</v>
      </c>
      <c r="J720" s="7">
        <v>3.3971029829999999</v>
      </c>
      <c r="K720" s="18">
        <v>0</v>
      </c>
      <c r="L720" s="15">
        <v>0.97955364599999994</v>
      </c>
      <c r="M720" s="15">
        <v>0.96482903200000003</v>
      </c>
      <c r="N720" s="7">
        <v>469.86153117525595</v>
      </c>
      <c r="O720" s="8">
        <f t="shared" si="70"/>
        <v>469.86</v>
      </c>
      <c r="P720" s="5">
        <f t="shared" si="67"/>
        <v>471.7879634530745</v>
      </c>
      <c r="Q720" s="5">
        <f t="shared" si="68"/>
        <v>479.10067688659717</v>
      </c>
      <c r="R720" s="10">
        <f>Q720*Index!$H$16</f>
        <v>655.58069135648782</v>
      </c>
      <c r="T720" s="7">
        <v>13.567057119272841</v>
      </c>
      <c r="U720" s="5">
        <f t="shared" si="69"/>
        <v>13.777346504621571</v>
      </c>
      <c r="V720" s="5">
        <f>U720*(Index!$G$16/Index!$G$7)</f>
        <v>15.587802987168782</v>
      </c>
      <c r="X720" s="7">
        <v>659.62</v>
      </c>
      <c r="Y720" s="20">
        <f t="shared" si="71"/>
        <v>659.62</v>
      </c>
    </row>
    <row r="721" spans="1:25">
      <c r="A721" s="2" t="s">
        <v>928</v>
      </c>
      <c r="B721" s="2" t="s">
        <v>33</v>
      </c>
      <c r="C721" s="2">
        <v>75</v>
      </c>
      <c r="D721" s="2" t="s">
        <v>203</v>
      </c>
      <c r="E721" s="2" t="s">
        <v>35</v>
      </c>
      <c r="F721" s="2" t="s">
        <v>22</v>
      </c>
      <c r="G721" s="16">
        <v>76.166613709999993</v>
      </c>
      <c r="H721" s="16">
        <v>49.383933059999997</v>
      </c>
      <c r="I721" s="16">
        <f t="shared" si="66"/>
        <v>53.119178158672028</v>
      </c>
      <c r="J721" s="7">
        <v>3.1795770999999999</v>
      </c>
      <c r="K721" s="18">
        <v>1</v>
      </c>
      <c r="L721" s="15">
        <v>1.035402113</v>
      </c>
      <c r="M721" s="15">
        <v>0.99454203699999999</v>
      </c>
      <c r="N721" s="7">
        <v>411.07414299856168</v>
      </c>
      <c r="O721" s="8">
        <f t="shared" si="70"/>
        <v>411.07</v>
      </c>
      <c r="P721" s="5">
        <f t="shared" si="67"/>
        <v>412.75954698485577</v>
      </c>
      <c r="Q721" s="5">
        <f t="shared" si="68"/>
        <v>419.15731996312104</v>
      </c>
      <c r="R721" s="10">
        <f>Q721*Index!$H$16</f>
        <v>573.55678851106779</v>
      </c>
      <c r="T721" s="7">
        <v>11.364945028141031</v>
      </c>
      <c r="U721" s="5">
        <f t="shared" si="69"/>
        <v>11.541101676077218</v>
      </c>
      <c r="V721" s="5">
        <f>U721*(Index!$G$16/Index!$G$7)</f>
        <v>13.057697222119517</v>
      </c>
      <c r="X721" s="7">
        <v>586.61</v>
      </c>
      <c r="Y721" s="20">
        <f t="shared" si="71"/>
        <v>586.61</v>
      </c>
    </row>
    <row r="722" spans="1:25">
      <c r="A722" s="2" t="s">
        <v>929</v>
      </c>
      <c r="B722" s="2" t="s">
        <v>33</v>
      </c>
      <c r="C722" s="2">
        <v>75</v>
      </c>
      <c r="D722" s="2" t="s">
        <v>42</v>
      </c>
      <c r="E722" s="2" t="s">
        <v>36</v>
      </c>
      <c r="F722" s="2" t="s">
        <v>22</v>
      </c>
      <c r="G722" s="16">
        <v>76.166613709999993</v>
      </c>
      <c r="H722" s="16">
        <v>20.668196389999999</v>
      </c>
      <c r="I722" s="16">
        <f t="shared" si="66"/>
        <v>20.588561689656899</v>
      </c>
      <c r="J722" s="7">
        <v>1.9388135200000001</v>
      </c>
      <c r="K722" s="18">
        <v>0</v>
      </c>
      <c r="L722" s="15">
        <v>1.0005027049999999</v>
      </c>
      <c r="M722" s="15">
        <v>0.99867558400000001</v>
      </c>
      <c r="N722" s="7">
        <v>187.59024219754721</v>
      </c>
      <c r="O722" s="8">
        <f t="shared" si="70"/>
        <v>187.59</v>
      </c>
      <c r="P722" s="5">
        <f t="shared" si="67"/>
        <v>188.35936219055716</v>
      </c>
      <c r="Q722" s="5">
        <f t="shared" si="68"/>
        <v>191.27893230451082</v>
      </c>
      <c r="R722" s="10">
        <f>Q722*Index!$H$16</f>
        <v>261.73783660047684</v>
      </c>
      <c r="T722" s="7">
        <v>9.9290756159214268</v>
      </c>
      <c r="U722" s="5">
        <f t="shared" si="69"/>
        <v>10.08297628796821</v>
      </c>
      <c r="V722" s="5">
        <f>U722*(Index!$G$16/Index!$G$7)</f>
        <v>11.407962182588655</v>
      </c>
      <c r="X722" s="7">
        <v>273.14999999999998</v>
      </c>
      <c r="Y722" s="20">
        <f t="shared" si="71"/>
        <v>273.14999999999998</v>
      </c>
    </row>
    <row r="723" spans="1:25">
      <c r="A723" s="2" t="s">
        <v>930</v>
      </c>
      <c r="B723" s="2" t="s">
        <v>33</v>
      </c>
      <c r="C723" s="2">
        <v>75</v>
      </c>
      <c r="D723" s="2" t="s">
        <v>43</v>
      </c>
      <c r="E723" s="2" t="s">
        <v>36</v>
      </c>
      <c r="F723" s="2" t="s">
        <v>22</v>
      </c>
      <c r="G723" s="16">
        <v>76.166613709999993</v>
      </c>
      <c r="H723" s="16">
        <v>32.99613643</v>
      </c>
      <c r="I723" s="16">
        <f t="shared" si="66"/>
        <v>35.128387867228525</v>
      </c>
      <c r="J723" s="7">
        <v>2.2154964810000002</v>
      </c>
      <c r="K723" s="18">
        <v>0</v>
      </c>
      <c r="L723" s="15">
        <v>1.020924349</v>
      </c>
      <c r="M723" s="15">
        <v>0.99863694700000005</v>
      </c>
      <c r="N723" s="7">
        <v>246.5736844618169</v>
      </c>
      <c r="O723" s="8">
        <f t="shared" si="70"/>
        <v>246.57</v>
      </c>
      <c r="P723" s="5">
        <f t="shared" si="67"/>
        <v>247.58463656811034</v>
      </c>
      <c r="Q723" s="5">
        <f t="shared" si="68"/>
        <v>251.42219843491606</v>
      </c>
      <c r="R723" s="10">
        <f>Q723*Index!$H$16</f>
        <v>344.0352865778666</v>
      </c>
      <c r="T723" s="7">
        <v>10.233670855013548</v>
      </c>
      <c r="U723" s="5">
        <f t="shared" si="69"/>
        <v>10.392292753266259</v>
      </c>
      <c r="V723" s="5">
        <f>U723*(Index!$G$16/Index!$G$7)</f>
        <v>11.757925371809165</v>
      </c>
      <c r="X723" s="7">
        <v>355.79</v>
      </c>
      <c r="Y723" s="20">
        <f t="shared" si="71"/>
        <v>355.79</v>
      </c>
    </row>
    <row r="724" spans="1:25">
      <c r="A724" s="2" t="s">
        <v>931</v>
      </c>
      <c r="B724" s="2" t="s">
        <v>33</v>
      </c>
      <c r="C724" s="2">
        <v>75</v>
      </c>
      <c r="D724" s="2" t="s">
        <v>44</v>
      </c>
      <c r="E724" s="2" t="s">
        <v>36</v>
      </c>
      <c r="F724" s="2" t="s">
        <v>22</v>
      </c>
      <c r="G724" s="16">
        <v>76.166613709999993</v>
      </c>
      <c r="H724" s="16">
        <v>44.91766251</v>
      </c>
      <c r="I724" s="16">
        <f t="shared" si="66"/>
        <v>44.416506145346958</v>
      </c>
      <c r="J724" s="7">
        <v>2.2527385089999998</v>
      </c>
      <c r="K724" s="18">
        <v>0</v>
      </c>
      <c r="L724" s="15">
        <v>1.0388986330000001</v>
      </c>
      <c r="M724" s="15">
        <v>0.95857388099999996</v>
      </c>
      <c r="N724" s="7">
        <v>271.64223778794315</v>
      </c>
      <c r="O724" s="8">
        <f t="shared" si="70"/>
        <v>271.64</v>
      </c>
      <c r="P724" s="5">
        <f t="shared" si="67"/>
        <v>272.75597096287373</v>
      </c>
      <c r="Q724" s="5">
        <f t="shared" si="68"/>
        <v>276.98368851279827</v>
      </c>
      <c r="R724" s="10">
        <f>Q724*Index!$H$16</f>
        <v>379.01252653139426</v>
      </c>
      <c r="T724" s="7">
        <v>10.282464604484261</v>
      </c>
      <c r="U724" s="5">
        <f t="shared" si="69"/>
        <v>10.441842805853767</v>
      </c>
      <c r="V724" s="5">
        <f>U724*(Index!$G$16/Index!$G$7)</f>
        <v>11.813986708255834</v>
      </c>
      <c r="X724" s="7">
        <v>390.83</v>
      </c>
      <c r="Y724" s="20">
        <f t="shared" si="71"/>
        <v>390.83</v>
      </c>
    </row>
    <row r="725" spans="1:25">
      <c r="A725" s="2" t="s">
        <v>932</v>
      </c>
      <c r="B725" s="2" t="s">
        <v>33</v>
      </c>
      <c r="C725" s="2">
        <v>75</v>
      </c>
      <c r="D725" s="2" t="s">
        <v>45</v>
      </c>
      <c r="E725" s="2" t="s">
        <v>36</v>
      </c>
      <c r="F725" s="2" t="s">
        <v>22</v>
      </c>
      <c r="G725" s="16">
        <v>76.166613709999993</v>
      </c>
      <c r="H725" s="16">
        <v>59.241722549999999</v>
      </c>
      <c r="I725" s="16">
        <f t="shared" si="66"/>
        <v>66.241755720375849</v>
      </c>
      <c r="J725" s="7">
        <v>2.2702296660000001</v>
      </c>
      <c r="K725" s="18">
        <v>0</v>
      </c>
      <c r="L725" s="15">
        <v>1.059430622</v>
      </c>
      <c r="M725" s="15">
        <v>0.99269901299999996</v>
      </c>
      <c r="N725" s="7">
        <v>323.2997049114652</v>
      </c>
      <c r="O725" s="8">
        <f t="shared" si="70"/>
        <v>323.3</v>
      </c>
      <c r="P725" s="5">
        <f t="shared" si="67"/>
        <v>324.62523370160221</v>
      </c>
      <c r="Q725" s="5">
        <f t="shared" si="68"/>
        <v>329.65692482397708</v>
      </c>
      <c r="R725" s="10">
        <f>Q725*Index!$H$16</f>
        <v>451.08831006246169</v>
      </c>
      <c r="T725" s="7">
        <v>9.9840466175950695</v>
      </c>
      <c r="U725" s="5">
        <f t="shared" si="69"/>
        <v>10.138799340167793</v>
      </c>
      <c r="V725" s="5">
        <f>U725*(Index!$G$16/Index!$G$7)</f>
        <v>11.471120842315885</v>
      </c>
      <c r="X725" s="7">
        <v>462.56</v>
      </c>
      <c r="Y725" s="20">
        <f t="shared" si="71"/>
        <v>462.56</v>
      </c>
    </row>
    <row r="726" spans="1:25">
      <c r="A726" s="2" t="s">
        <v>933</v>
      </c>
      <c r="B726" s="2" t="s">
        <v>33</v>
      </c>
      <c r="C726" s="2">
        <v>75</v>
      </c>
      <c r="D726" s="2" t="s">
        <v>1434</v>
      </c>
      <c r="E726" s="2" t="s">
        <v>36</v>
      </c>
      <c r="F726" s="2" t="s">
        <v>22</v>
      </c>
      <c r="G726" s="16">
        <v>76.166613709999993</v>
      </c>
      <c r="H726" s="16">
        <v>74.468328839999998</v>
      </c>
      <c r="I726" s="16">
        <f t="shared" si="66"/>
        <v>72.116138895817116</v>
      </c>
      <c r="J726" s="7">
        <v>2.376519697</v>
      </c>
      <c r="K726" s="18">
        <v>0</v>
      </c>
      <c r="L726" s="15">
        <v>1.0519122460000001</v>
      </c>
      <c r="M726" s="15">
        <v>0.93580508799999995</v>
      </c>
      <c r="N726" s="7">
        <v>352.39688232979398</v>
      </c>
      <c r="O726" s="8">
        <f t="shared" si="70"/>
        <v>352.4</v>
      </c>
      <c r="P726" s="5">
        <f t="shared" si="67"/>
        <v>353.84170954734611</v>
      </c>
      <c r="Q726" s="5">
        <f t="shared" si="68"/>
        <v>359.32625604533001</v>
      </c>
      <c r="R726" s="10">
        <f>Q726*Index!$H$16</f>
        <v>491.68654256878551</v>
      </c>
      <c r="T726" s="7">
        <v>11.05970216661448</v>
      </c>
      <c r="U726" s="5">
        <f t="shared" si="69"/>
        <v>11.231127550197005</v>
      </c>
      <c r="V726" s="5">
        <f>U726*(Index!$G$16/Index!$G$7)</f>
        <v>12.70698995031505</v>
      </c>
      <c r="X726" s="7">
        <v>504.39</v>
      </c>
      <c r="Y726" s="20">
        <f t="shared" si="71"/>
        <v>504.39</v>
      </c>
    </row>
    <row r="727" spans="1:25">
      <c r="A727" s="2" t="s">
        <v>934</v>
      </c>
      <c r="B727" s="2" t="s">
        <v>33</v>
      </c>
      <c r="C727" s="2">
        <v>75</v>
      </c>
      <c r="D727" s="2" t="s">
        <v>1435</v>
      </c>
      <c r="E727" s="2" t="s">
        <v>36</v>
      </c>
      <c r="F727" s="2" t="s">
        <v>197</v>
      </c>
      <c r="G727" s="16">
        <v>76.166613709999993</v>
      </c>
      <c r="H727" s="16">
        <v>101.97248070000001</v>
      </c>
      <c r="I727" s="16">
        <f t="shared" si="66"/>
        <v>109.66768048302067</v>
      </c>
      <c r="J727" s="7">
        <v>2.2687516570000001</v>
      </c>
      <c r="K727" s="18">
        <v>0</v>
      </c>
      <c r="L727" s="15">
        <v>1.096866782</v>
      </c>
      <c r="M727" s="15">
        <v>0.95107055900000004</v>
      </c>
      <c r="N727" s="7">
        <v>421.61186289575448</v>
      </c>
      <c r="O727" s="8">
        <f t="shared" si="70"/>
        <v>421.61</v>
      </c>
      <c r="P727" s="5">
        <f t="shared" si="67"/>
        <v>423.34047153362707</v>
      </c>
      <c r="Q727" s="5">
        <f t="shared" si="68"/>
        <v>429.90224884239831</v>
      </c>
      <c r="R727" s="10">
        <f>Q727*Index!$H$16</f>
        <v>588.25968550764264</v>
      </c>
      <c r="T727" s="7">
        <v>13.767352810688358</v>
      </c>
      <c r="U727" s="5">
        <f t="shared" si="69"/>
        <v>13.980746779254028</v>
      </c>
      <c r="V727" s="5">
        <f>U727*(Index!$G$16/Index!$G$7)</f>
        <v>15.817931728392153</v>
      </c>
      <c r="X727" s="7">
        <v>604.08000000000004</v>
      </c>
      <c r="Y727" s="20">
        <f t="shared" si="71"/>
        <v>604.08000000000004</v>
      </c>
    </row>
    <row r="728" spans="1:25">
      <c r="A728" s="2" t="s">
        <v>935</v>
      </c>
      <c r="B728" s="2" t="s">
        <v>33</v>
      </c>
      <c r="C728" s="2">
        <v>75</v>
      </c>
      <c r="D728" s="2" t="s">
        <v>1429</v>
      </c>
      <c r="E728" s="2" t="s">
        <v>36</v>
      </c>
      <c r="F728" s="2" t="s">
        <v>197</v>
      </c>
      <c r="G728" s="16">
        <v>76.166613709999993</v>
      </c>
      <c r="H728" s="16">
        <v>75.890993039999998</v>
      </c>
      <c r="I728" s="16">
        <f t="shared" si="66"/>
        <v>65.825573958931002</v>
      </c>
      <c r="J728" s="7">
        <v>2.4663802760000002</v>
      </c>
      <c r="K728" s="18">
        <v>0</v>
      </c>
      <c r="L728" s="15">
        <v>0.97955364599999994</v>
      </c>
      <c r="M728" s="15">
        <v>0.95329666599999996</v>
      </c>
      <c r="N728" s="7">
        <v>350.20673112601207</v>
      </c>
      <c r="O728" s="8">
        <f t="shared" si="70"/>
        <v>350.21</v>
      </c>
      <c r="P728" s="5">
        <f t="shared" si="67"/>
        <v>351.64257872362873</v>
      </c>
      <c r="Q728" s="5">
        <f t="shared" si="68"/>
        <v>357.09303869384502</v>
      </c>
      <c r="R728" s="10">
        <f>Q728*Index!$H$16</f>
        <v>488.63070431627062</v>
      </c>
      <c r="T728" s="7">
        <v>11.845946366402767</v>
      </c>
      <c r="U728" s="5">
        <f t="shared" si="69"/>
        <v>12.02955853508201</v>
      </c>
      <c r="V728" s="5">
        <f>U728*(Index!$G$16/Index!$G$7)</f>
        <v>13.610341324040295</v>
      </c>
      <c r="X728" s="7">
        <v>493.6</v>
      </c>
      <c r="Y728" s="20">
        <f t="shared" si="71"/>
        <v>493.6</v>
      </c>
    </row>
    <row r="729" spans="1:25">
      <c r="A729" s="2" t="s">
        <v>936</v>
      </c>
      <c r="B729" s="2" t="s">
        <v>33</v>
      </c>
      <c r="C729" s="2">
        <v>75</v>
      </c>
      <c r="D729" s="2" t="s">
        <v>203</v>
      </c>
      <c r="E729" s="2" t="s">
        <v>36</v>
      </c>
      <c r="F729" s="2" t="s">
        <v>22</v>
      </c>
      <c r="G729" s="16">
        <v>76.166613709999993</v>
      </c>
      <c r="H729" s="16">
        <v>53.436648730000002</v>
      </c>
      <c r="I729" s="16">
        <f t="shared" si="66"/>
        <v>52.891946158211923</v>
      </c>
      <c r="J729" s="7">
        <v>2.5706021670000001</v>
      </c>
      <c r="K729" s="18">
        <v>1</v>
      </c>
      <c r="L729" s="15">
        <v>1.035402113</v>
      </c>
      <c r="M729" s="15">
        <v>0.96174919999999997</v>
      </c>
      <c r="N729" s="7">
        <v>331.75821360177338</v>
      </c>
      <c r="O729" s="8">
        <f t="shared" si="70"/>
        <v>331.76</v>
      </c>
      <c r="P729" s="5">
        <f t="shared" si="67"/>
        <v>333.11842227754067</v>
      </c>
      <c r="Q729" s="5">
        <f t="shared" si="68"/>
        <v>338.28175782284256</v>
      </c>
      <c r="R729" s="10">
        <f>Q729*Index!$H$16</f>
        <v>462.89015934594505</v>
      </c>
      <c r="T729" s="7">
        <v>11.8701788779252</v>
      </c>
      <c r="U729" s="5">
        <f t="shared" si="69"/>
        <v>12.054166650533041</v>
      </c>
      <c r="V729" s="5">
        <f>U729*(Index!$G$16/Index!$G$7)</f>
        <v>13.638183147965352</v>
      </c>
      <c r="X729" s="7">
        <v>476.53</v>
      </c>
      <c r="Y729" s="20">
        <f t="shared" si="71"/>
        <v>476.53</v>
      </c>
    </row>
    <row r="730" spans="1:25">
      <c r="A730" s="2" t="s">
        <v>937</v>
      </c>
      <c r="B730" s="2" t="s">
        <v>33</v>
      </c>
      <c r="C730" s="2">
        <v>75</v>
      </c>
      <c r="D730" s="2" t="s">
        <v>42</v>
      </c>
      <c r="E730" s="2" t="s">
        <v>37</v>
      </c>
      <c r="F730" s="2" t="s">
        <v>22</v>
      </c>
      <c r="G730" s="16">
        <v>76.166613709999993</v>
      </c>
      <c r="H730" s="16">
        <v>17.584066069999999</v>
      </c>
      <c r="I730" s="16">
        <f t="shared" si="66"/>
        <v>17.631195005478787</v>
      </c>
      <c r="J730" s="7">
        <v>1.354902432</v>
      </c>
      <c r="K730" s="18">
        <v>1</v>
      </c>
      <c r="L730" s="15">
        <v>1.0005027049999999</v>
      </c>
      <c r="M730" s="15">
        <v>1</v>
      </c>
      <c r="N730" s="7">
        <v>127.0868791</v>
      </c>
      <c r="O730" s="8">
        <f t="shared" si="70"/>
        <v>127.09</v>
      </c>
      <c r="P730" s="5">
        <f t="shared" si="67"/>
        <v>127.60793530431</v>
      </c>
      <c r="Q730" s="5">
        <f t="shared" si="68"/>
        <v>129.58585830152683</v>
      </c>
      <c r="R730" s="10">
        <f>Q730*Index!$H$16</f>
        <v>177.31969640996223</v>
      </c>
      <c r="T730" s="7">
        <v>9.4343646490000008</v>
      </c>
      <c r="U730" s="5">
        <f t="shared" si="69"/>
        <v>9.5805973010595018</v>
      </c>
      <c r="V730" s="5">
        <f>U730*(Index!$G$16/Index!$G$7)</f>
        <v>10.83956647081647</v>
      </c>
      <c r="X730" s="7">
        <v>188.16</v>
      </c>
      <c r="Y730" s="20">
        <f t="shared" si="71"/>
        <v>188.16</v>
      </c>
    </row>
    <row r="731" spans="1:25">
      <c r="A731" s="2" t="s">
        <v>938</v>
      </c>
      <c r="B731" s="2" t="s">
        <v>33</v>
      </c>
      <c r="C731" s="2">
        <v>75</v>
      </c>
      <c r="D731" s="2" t="s">
        <v>43</v>
      </c>
      <c r="E731" s="2" t="s">
        <v>37</v>
      </c>
      <c r="F731" s="2" t="s">
        <v>22</v>
      </c>
      <c r="G731" s="16">
        <v>76.166613709999993</v>
      </c>
      <c r="H731" s="16">
        <v>28.077128980000001</v>
      </c>
      <c r="I731" s="16">
        <f t="shared" si="66"/>
        <v>30.193879392072333</v>
      </c>
      <c r="J731" s="7">
        <v>1.680150271</v>
      </c>
      <c r="K731" s="18">
        <v>0</v>
      </c>
      <c r="L731" s="15">
        <v>1.020924349</v>
      </c>
      <c r="M731" s="15">
        <v>0.99939410799999995</v>
      </c>
      <c r="N731" s="7">
        <v>178.7016114811687</v>
      </c>
      <c r="O731" s="8">
        <f t="shared" si="70"/>
        <v>178.7</v>
      </c>
      <c r="P731" s="5">
        <f t="shared" si="67"/>
        <v>179.43428808824149</v>
      </c>
      <c r="Q731" s="5">
        <f t="shared" si="68"/>
        <v>182.21551955360925</v>
      </c>
      <c r="R731" s="10">
        <f>Q731*Index!$H$16</f>
        <v>249.33585371058069</v>
      </c>
      <c r="T731" s="7">
        <v>10.264339448466927</v>
      </c>
      <c r="U731" s="5">
        <f t="shared" si="69"/>
        <v>10.423436709918166</v>
      </c>
      <c r="V731" s="5">
        <f>U731*(Index!$G$16/Index!$G$7)</f>
        <v>11.793161900147043</v>
      </c>
      <c r="X731" s="7">
        <v>261.13</v>
      </c>
      <c r="Y731" s="20">
        <f t="shared" si="71"/>
        <v>261.13</v>
      </c>
    </row>
    <row r="732" spans="1:25">
      <c r="A732" s="2" t="s">
        <v>939</v>
      </c>
      <c r="B732" s="2" t="s">
        <v>33</v>
      </c>
      <c r="C732" s="2">
        <v>75</v>
      </c>
      <c r="D732" s="2" t="s">
        <v>44</v>
      </c>
      <c r="E732" s="2" t="s">
        <v>37</v>
      </c>
      <c r="F732" s="2" t="s">
        <v>22</v>
      </c>
      <c r="G732" s="16">
        <v>76.166613709999993</v>
      </c>
      <c r="H732" s="16">
        <v>38.243353970000001</v>
      </c>
      <c r="I732" s="16">
        <f t="shared" si="66"/>
        <v>41.066463083869692</v>
      </c>
      <c r="J732" s="7">
        <v>1.7236048470000001</v>
      </c>
      <c r="K732" s="18">
        <v>0</v>
      </c>
      <c r="L732" s="15">
        <v>1.0388986330000001</v>
      </c>
      <c r="M732" s="15">
        <v>0.986309294</v>
      </c>
      <c r="N732" s="7">
        <v>202.06349945919655</v>
      </c>
      <c r="O732" s="8">
        <f t="shared" si="70"/>
        <v>202.06</v>
      </c>
      <c r="P732" s="5">
        <f t="shared" si="67"/>
        <v>202.89195980697926</v>
      </c>
      <c r="Q732" s="5">
        <f t="shared" si="68"/>
        <v>206.03678518398746</v>
      </c>
      <c r="R732" s="10">
        <f>Q732*Index!$H$16</f>
        <v>281.93184562700696</v>
      </c>
      <c r="T732" s="7">
        <v>11.256674196486809</v>
      </c>
      <c r="U732" s="5">
        <f t="shared" si="69"/>
        <v>11.431152646532356</v>
      </c>
      <c r="V732" s="5">
        <f>U732*(Index!$G$16/Index!$G$7)</f>
        <v>12.933299987093104</v>
      </c>
      <c r="X732" s="7">
        <v>294.87</v>
      </c>
      <c r="Y732" s="20">
        <f t="shared" si="71"/>
        <v>294.87</v>
      </c>
    </row>
    <row r="733" spans="1:25">
      <c r="A733" s="2" t="s">
        <v>940</v>
      </c>
      <c r="B733" s="2" t="s">
        <v>33</v>
      </c>
      <c r="C733" s="2">
        <v>75</v>
      </c>
      <c r="D733" s="2" t="s">
        <v>45</v>
      </c>
      <c r="E733" s="2" t="s">
        <v>37</v>
      </c>
      <c r="F733" s="2" t="s">
        <v>22</v>
      </c>
      <c r="G733" s="16">
        <v>76.166613709999993</v>
      </c>
      <c r="H733" s="16">
        <v>50.455563949999998</v>
      </c>
      <c r="I733" s="16">
        <f t="shared" si="66"/>
        <v>57.541342535976625</v>
      </c>
      <c r="J733" s="7">
        <v>1.709571073</v>
      </c>
      <c r="K733" s="18">
        <v>0</v>
      </c>
      <c r="L733" s="15">
        <v>1.059430622</v>
      </c>
      <c r="M733" s="15">
        <v>0.99672408000000001</v>
      </c>
      <c r="N733" s="7">
        <v>228.58325430715448</v>
      </c>
      <c r="O733" s="8">
        <f t="shared" si="70"/>
        <v>228.58</v>
      </c>
      <c r="P733" s="5">
        <f t="shared" si="67"/>
        <v>229.52044564981381</v>
      </c>
      <c r="Q733" s="5">
        <f t="shared" si="68"/>
        <v>233.07801255738593</v>
      </c>
      <c r="R733" s="10">
        <f>Q733*Index!$H$16</f>
        <v>318.93389423980136</v>
      </c>
      <c r="T733" s="7">
        <v>9.9386028948284419</v>
      </c>
      <c r="U733" s="5">
        <f t="shared" si="69"/>
        <v>10.092651239698284</v>
      </c>
      <c r="V733" s="5">
        <f>U733*(Index!$G$16/Index!$G$7)</f>
        <v>11.41890850243538</v>
      </c>
      <c r="X733" s="7">
        <v>330.35</v>
      </c>
      <c r="Y733" s="20">
        <f t="shared" si="71"/>
        <v>330.35</v>
      </c>
    </row>
    <row r="734" spans="1:25">
      <c r="A734" s="2" t="s">
        <v>941</v>
      </c>
      <c r="B734" s="2" t="s">
        <v>33</v>
      </c>
      <c r="C734" s="2">
        <v>75</v>
      </c>
      <c r="D734" s="2" t="s">
        <v>1434</v>
      </c>
      <c r="E734" s="2" t="s">
        <v>37</v>
      </c>
      <c r="F734" s="2" t="s">
        <v>22</v>
      </c>
      <c r="G734" s="16">
        <v>76.166613709999993</v>
      </c>
      <c r="H734" s="16">
        <v>63.456940590000002</v>
      </c>
      <c r="I734" s="16">
        <f t="shared" si="66"/>
        <v>68.361070240412388</v>
      </c>
      <c r="J734" s="7">
        <v>1.7121599869999999</v>
      </c>
      <c r="K734" s="18">
        <v>0</v>
      </c>
      <c r="L734" s="15">
        <v>1.0519122460000001</v>
      </c>
      <c r="M734" s="15">
        <v>0.984040205</v>
      </c>
      <c r="N734" s="7">
        <v>247.45451747065817</v>
      </c>
      <c r="O734" s="8">
        <f t="shared" si="70"/>
        <v>247.45</v>
      </c>
      <c r="P734" s="5">
        <f t="shared" si="67"/>
        <v>248.46908099228787</v>
      </c>
      <c r="Q734" s="5">
        <f t="shared" si="68"/>
        <v>252.32035174766835</v>
      </c>
      <c r="R734" s="10">
        <f>Q734*Index!$H$16</f>
        <v>345.26428081253277</v>
      </c>
      <c r="T734" s="7">
        <v>11.056435263634702</v>
      </c>
      <c r="U734" s="5">
        <f t="shared" si="69"/>
        <v>11.22781001022104</v>
      </c>
      <c r="V734" s="5">
        <f>U734*(Index!$G$16/Index!$G$7)</f>
        <v>12.703236458339651</v>
      </c>
      <c r="X734" s="7">
        <v>357.97</v>
      </c>
      <c r="Y734" s="20">
        <f t="shared" si="71"/>
        <v>357.97</v>
      </c>
    </row>
    <row r="735" spans="1:25">
      <c r="A735" s="2" t="s">
        <v>942</v>
      </c>
      <c r="B735" s="2" t="s">
        <v>33</v>
      </c>
      <c r="C735" s="2">
        <v>75</v>
      </c>
      <c r="D735" s="2" t="s">
        <v>1435</v>
      </c>
      <c r="E735" s="2" t="s">
        <v>37</v>
      </c>
      <c r="F735" s="2" t="s">
        <v>197</v>
      </c>
      <c r="G735" s="16">
        <v>76.166613709999993</v>
      </c>
      <c r="H735" s="16">
        <v>86.753037199999994</v>
      </c>
      <c r="I735" s="16">
        <f t="shared" si="66"/>
        <v>100.4542270241639</v>
      </c>
      <c r="J735" s="7">
        <v>1.5931124729999999</v>
      </c>
      <c r="K735" s="18">
        <v>0</v>
      </c>
      <c r="L735" s="15">
        <v>1.096866782</v>
      </c>
      <c r="M735" s="15">
        <v>0.98835870699999995</v>
      </c>
      <c r="N735" s="7">
        <v>281.37686443312214</v>
      </c>
      <c r="O735" s="8">
        <f t="shared" si="70"/>
        <v>281.38</v>
      </c>
      <c r="P735" s="5">
        <f t="shared" si="67"/>
        <v>282.53050957729795</v>
      </c>
      <c r="Q735" s="5">
        <f t="shared" si="68"/>
        <v>286.90973247574607</v>
      </c>
      <c r="R735" s="10">
        <f>Q735*Index!$H$16</f>
        <v>392.59489674625513</v>
      </c>
      <c r="T735" s="7">
        <v>15.261838129801397</v>
      </c>
      <c r="U735" s="5">
        <f t="shared" si="69"/>
        <v>15.49839662081332</v>
      </c>
      <c r="V735" s="5">
        <f>U735*(Index!$G$16/Index!$G$7)</f>
        <v>17.535013223424492</v>
      </c>
      <c r="X735" s="7">
        <v>410.13</v>
      </c>
      <c r="Y735" s="20">
        <f t="shared" si="71"/>
        <v>410.13</v>
      </c>
    </row>
    <row r="736" spans="1:25">
      <c r="A736" s="2" t="s">
        <v>943</v>
      </c>
      <c r="B736" s="2" t="s">
        <v>33</v>
      </c>
      <c r="C736" s="2">
        <v>75</v>
      </c>
      <c r="D736" s="2" t="s">
        <v>1429</v>
      </c>
      <c r="E736" s="2" t="s">
        <v>37</v>
      </c>
      <c r="F736" s="2" t="s">
        <v>197</v>
      </c>
      <c r="G736" s="16">
        <v>76.166613709999993</v>
      </c>
      <c r="H736" s="16">
        <v>64.562903559999995</v>
      </c>
      <c r="I736" s="16">
        <f t="shared" si="66"/>
        <v>60.549377859595907</v>
      </c>
      <c r="J736" s="7">
        <v>1.6250703449999999</v>
      </c>
      <c r="K736" s="18">
        <v>0</v>
      </c>
      <c r="L736" s="15">
        <v>0.97955364599999994</v>
      </c>
      <c r="M736" s="15">
        <v>0.99175841300000001</v>
      </c>
      <c r="N736" s="7">
        <v>222.17310369910967</v>
      </c>
      <c r="O736" s="8">
        <f t="shared" si="70"/>
        <v>222.17</v>
      </c>
      <c r="P736" s="5">
        <f t="shared" si="67"/>
        <v>223.08401342427601</v>
      </c>
      <c r="Q736" s="5">
        <f t="shared" si="68"/>
        <v>226.5418156323523</v>
      </c>
      <c r="R736" s="10">
        <f>Q736*Index!$H$16</f>
        <v>309.99004442768774</v>
      </c>
      <c r="T736" s="7">
        <v>11.261982875317141</v>
      </c>
      <c r="U736" s="5">
        <f t="shared" si="69"/>
        <v>11.436543609884557</v>
      </c>
      <c r="V736" s="5">
        <f>U736*(Index!$G$16/Index!$G$7)</f>
        <v>12.939399367305178</v>
      </c>
      <c r="X736" s="7">
        <v>317.37</v>
      </c>
      <c r="Y736" s="20">
        <f t="shared" si="71"/>
        <v>317.37</v>
      </c>
    </row>
    <row r="737" spans="1:25">
      <c r="A737" s="2" t="s">
        <v>944</v>
      </c>
      <c r="B737" s="2" t="s">
        <v>33</v>
      </c>
      <c r="C737" s="2">
        <v>75</v>
      </c>
      <c r="D737" s="2" t="s">
        <v>203</v>
      </c>
      <c r="E737" s="2" t="s">
        <v>37</v>
      </c>
      <c r="F737" s="2" t="s">
        <v>22</v>
      </c>
      <c r="G737" s="16">
        <v>76.166613709999993</v>
      </c>
      <c r="H737" s="16">
        <v>45.431519530000003</v>
      </c>
      <c r="I737" s="16">
        <f t="shared" si="66"/>
        <v>47.839022931373094</v>
      </c>
      <c r="J737" s="7">
        <v>1.986513558</v>
      </c>
      <c r="K737" s="18">
        <v>1</v>
      </c>
      <c r="L737" s="15">
        <v>1.035402113</v>
      </c>
      <c r="M737" s="15">
        <v>0.98493023999999996</v>
      </c>
      <c r="N737" s="7">
        <v>246.33887839324981</v>
      </c>
      <c r="O737" s="8">
        <f t="shared" si="70"/>
        <v>246.34</v>
      </c>
      <c r="P737" s="5">
        <f t="shared" si="67"/>
        <v>247.34886779466214</v>
      </c>
      <c r="Q737" s="5">
        <f t="shared" si="68"/>
        <v>251.18277524547943</v>
      </c>
      <c r="R737" s="10">
        <f>Q737*Index!$H$16</f>
        <v>343.70767021740215</v>
      </c>
      <c r="T737" s="7">
        <v>11.006444589933743</v>
      </c>
      <c r="U737" s="5">
        <f t="shared" si="69"/>
        <v>11.177044481077717</v>
      </c>
      <c r="V737" s="5">
        <f>U737*(Index!$G$16/Index!$G$7)</f>
        <v>12.645799921735156</v>
      </c>
      <c r="X737" s="7">
        <v>356.35</v>
      </c>
      <c r="Y737" s="20">
        <f t="shared" si="71"/>
        <v>356.35</v>
      </c>
    </row>
    <row r="738" spans="1:25">
      <c r="A738" s="2" t="s">
        <v>945</v>
      </c>
      <c r="B738" s="2" t="s">
        <v>33</v>
      </c>
      <c r="C738" s="2">
        <v>75</v>
      </c>
      <c r="D738" s="2" t="s">
        <v>42</v>
      </c>
      <c r="E738" s="2" t="s">
        <v>38</v>
      </c>
      <c r="F738" s="2" t="s">
        <v>22</v>
      </c>
      <c r="G738" s="16">
        <v>76.166613709999993</v>
      </c>
      <c r="H738" s="16">
        <v>18.755876520000001</v>
      </c>
      <c r="I738" s="16">
        <f t="shared" si="66"/>
        <v>18.803594530451065</v>
      </c>
      <c r="J738" s="7">
        <v>1.384805402</v>
      </c>
      <c r="K738" s="18">
        <v>1</v>
      </c>
      <c r="L738" s="15">
        <v>1.0005027049999999</v>
      </c>
      <c r="M738" s="15">
        <v>1</v>
      </c>
      <c r="N738" s="7">
        <v>131.5152574</v>
      </c>
      <c r="O738" s="8">
        <f t="shared" si="70"/>
        <v>131.52000000000001</v>
      </c>
      <c r="P738" s="5">
        <f t="shared" si="67"/>
        <v>132.05446995533998</v>
      </c>
      <c r="Q738" s="5">
        <f t="shared" si="68"/>
        <v>134.10131423964776</v>
      </c>
      <c r="R738" s="10">
        <f>Q738*Index!$H$16</f>
        <v>183.49845145773222</v>
      </c>
      <c r="T738" s="7">
        <v>9.3959539220000003</v>
      </c>
      <c r="U738" s="5">
        <f t="shared" si="69"/>
        <v>9.5415912077910008</v>
      </c>
      <c r="V738" s="5">
        <f>U738*(Index!$G$16/Index!$G$7)</f>
        <v>10.795434656539712</v>
      </c>
      <c r="X738" s="7">
        <v>194.29</v>
      </c>
      <c r="Y738" s="20">
        <f t="shared" si="71"/>
        <v>194.29</v>
      </c>
    </row>
    <row r="739" spans="1:25">
      <c r="A739" s="2" t="s">
        <v>946</v>
      </c>
      <c r="B739" s="2" t="s">
        <v>33</v>
      </c>
      <c r="C739" s="2">
        <v>75</v>
      </c>
      <c r="D739" s="2" t="s">
        <v>43</v>
      </c>
      <c r="E739" s="2" t="s">
        <v>38</v>
      </c>
      <c r="F739" s="2" t="s">
        <v>22</v>
      </c>
      <c r="G739" s="16">
        <v>76.166613709999993</v>
      </c>
      <c r="H739" s="16">
        <v>29.948234419999999</v>
      </c>
      <c r="I739" s="16">
        <f t="shared" si="66"/>
        <v>32.102499485744744</v>
      </c>
      <c r="J739" s="7">
        <v>1.6869993210000001</v>
      </c>
      <c r="K739" s="18">
        <v>0</v>
      </c>
      <c r="L739" s="15">
        <v>1.020924349</v>
      </c>
      <c r="M739" s="15">
        <v>0.99938968100000003</v>
      </c>
      <c r="N739" s="7">
        <v>182.64992050648021</v>
      </c>
      <c r="O739" s="8">
        <f t="shared" si="70"/>
        <v>182.65</v>
      </c>
      <c r="P739" s="5">
        <f t="shared" si="67"/>
        <v>183.39878518055679</v>
      </c>
      <c r="Q739" s="5">
        <f t="shared" si="68"/>
        <v>186.24146635085543</v>
      </c>
      <c r="R739" s="10">
        <f>Q739*Index!$H$16</f>
        <v>254.84478557403497</v>
      </c>
      <c r="T739" s="7">
        <v>10.877884615969181</v>
      </c>
      <c r="U739" s="5">
        <f t="shared" si="69"/>
        <v>11.046491827516704</v>
      </c>
      <c r="V739" s="5">
        <f>U739*(Index!$G$16/Index!$G$7)</f>
        <v>12.498091577281562</v>
      </c>
      <c r="X739" s="7">
        <v>267.33999999999997</v>
      </c>
      <c r="Y739" s="20">
        <f t="shared" si="71"/>
        <v>267.33999999999997</v>
      </c>
    </row>
    <row r="740" spans="1:25">
      <c r="A740" s="2" t="s">
        <v>947</v>
      </c>
      <c r="B740" s="2" t="s">
        <v>33</v>
      </c>
      <c r="C740" s="2">
        <v>75</v>
      </c>
      <c r="D740" s="2" t="s">
        <v>44</v>
      </c>
      <c r="E740" s="2" t="s">
        <v>38</v>
      </c>
      <c r="F740" s="2" t="s">
        <v>22</v>
      </c>
      <c r="G740" s="16">
        <v>76.166613709999993</v>
      </c>
      <c r="H740" s="16">
        <v>40.792103789999999</v>
      </c>
      <c r="I740" s="16">
        <f t="shared" si="66"/>
        <v>44.264729216895319</v>
      </c>
      <c r="J740" s="7">
        <v>1.7736269570000001</v>
      </c>
      <c r="K740" s="18">
        <v>0</v>
      </c>
      <c r="L740" s="15">
        <v>1.0388986330000001</v>
      </c>
      <c r="M740" s="15">
        <v>0.99113715499999999</v>
      </c>
      <c r="N740" s="7">
        <v>213.60027641859151</v>
      </c>
      <c r="O740" s="8">
        <f t="shared" si="70"/>
        <v>213.6</v>
      </c>
      <c r="P740" s="5">
        <f t="shared" si="67"/>
        <v>214.47603755190772</v>
      </c>
      <c r="Q740" s="5">
        <f t="shared" si="68"/>
        <v>217.8004161339623</v>
      </c>
      <c r="R740" s="10">
        <f>Q740*Index!$H$16</f>
        <v>298.02869057651333</v>
      </c>
      <c r="T740" s="7">
        <v>13.112443502739168</v>
      </c>
      <c r="U740" s="5">
        <f t="shared" si="69"/>
        <v>13.315686377031627</v>
      </c>
      <c r="V740" s="5">
        <f>U740*(Index!$G$16/Index!$G$7)</f>
        <v>15.065476927249387</v>
      </c>
      <c r="X740" s="7">
        <v>313.08999999999997</v>
      </c>
      <c r="Y740" s="20">
        <f t="shared" si="71"/>
        <v>313.08999999999997</v>
      </c>
    </row>
    <row r="741" spans="1:25">
      <c r="A741" s="2" t="s">
        <v>948</v>
      </c>
      <c r="B741" s="2" t="s">
        <v>33</v>
      </c>
      <c r="C741" s="2">
        <v>75</v>
      </c>
      <c r="D741" s="2" t="s">
        <v>45</v>
      </c>
      <c r="E741" s="2" t="s">
        <v>38</v>
      </c>
      <c r="F741" s="2" t="s">
        <v>22</v>
      </c>
      <c r="G741" s="16">
        <v>76.166613709999993</v>
      </c>
      <c r="H741" s="16">
        <v>53.818317110000002</v>
      </c>
      <c r="I741" s="16">
        <f t="shared" si="66"/>
        <v>61.424983353046954</v>
      </c>
      <c r="J741" s="7">
        <v>1.7167627539999999</v>
      </c>
      <c r="K741" s="18">
        <v>0</v>
      </c>
      <c r="L741" s="15">
        <v>1.059430622</v>
      </c>
      <c r="M741" s="15">
        <v>0.99914008399999998</v>
      </c>
      <c r="N741" s="7">
        <v>236.21212909210581</v>
      </c>
      <c r="O741" s="8">
        <f t="shared" si="70"/>
        <v>236.21</v>
      </c>
      <c r="P741" s="5">
        <f t="shared" si="67"/>
        <v>237.18059882138346</v>
      </c>
      <c r="Q741" s="5">
        <f t="shared" si="68"/>
        <v>240.85689810311493</v>
      </c>
      <c r="R741" s="10">
        <f>Q741*Index!$H$16</f>
        <v>329.57818553404866</v>
      </c>
      <c r="T741" s="7">
        <v>9.2716940540297585</v>
      </c>
      <c r="U741" s="5">
        <f t="shared" si="69"/>
        <v>9.4154053118672199</v>
      </c>
      <c r="V741" s="5">
        <f>U741*(Index!$G$16/Index!$G$7)</f>
        <v>10.652666897540584</v>
      </c>
      <c r="X741" s="7">
        <v>340.23</v>
      </c>
      <c r="Y741" s="20">
        <f t="shared" si="71"/>
        <v>340.23</v>
      </c>
    </row>
    <row r="742" spans="1:25">
      <c r="A742" s="2" t="s">
        <v>949</v>
      </c>
      <c r="B742" s="2" t="s">
        <v>33</v>
      </c>
      <c r="C742" s="2">
        <v>75</v>
      </c>
      <c r="D742" s="2" t="s">
        <v>1434</v>
      </c>
      <c r="E742" s="2" t="s">
        <v>38</v>
      </c>
      <c r="F742" s="2" t="s">
        <v>22</v>
      </c>
      <c r="G742" s="16">
        <v>76.166613709999993</v>
      </c>
      <c r="H742" s="16">
        <v>67.686434129999995</v>
      </c>
      <c r="I742" s="16">
        <f t="shared" si="66"/>
        <v>73.864935843507979</v>
      </c>
      <c r="J742" s="7">
        <v>1.7354152380000001</v>
      </c>
      <c r="K742" s="18">
        <v>0</v>
      </c>
      <c r="L742" s="15">
        <v>1.0519122460000001</v>
      </c>
      <c r="M742" s="15">
        <v>0.99148013199999996</v>
      </c>
      <c r="N742" s="7">
        <v>260.36703734308776</v>
      </c>
      <c r="O742" s="8">
        <f t="shared" si="70"/>
        <v>260.37</v>
      </c>
      <c r="P742" s="5">
        <f t="shared" si="67"/>
        <v>261.4345421961944</v>
      </c>
      <c r="Q742" s="5">
        <f t="shared" si="68"/>
        <v>265.48677760023543</v>
      </c>
      <c r="R742" s="10">
        <f>Q742*Index!$H$16</f>
        <v>363.280649771166</v>
      </c>
      <c r="T742" s="7">
        <v>12.609442155977083</v>
      </c>
      <c r="U742" s="5">
        <f t="shared" si="69"/>
        <v>12.804888509394729</v>
      </c>
      <c r="V742" s="5">
        <f>U742*(Index!$G$16/Index!$G$7)</f>
        <v>14.487556024677982</v>
      </c>
      <c r="X742" s="7">
        <v>377.77</v>
      </c>
      <c r="Y742" s="20">
        <f t="shared" si="71"/>
        <v>377.77</v>
      </c>
    </row>
    <row r="743" spans="1:25">
      <c r="A743" s="2" t="s">
        <v>950</v>
      </c>
      <c r="B743" s="2" t="s">
        <v>33</v>
      </c>
      <c r="C743" s="2">
        <v>75</v>
      </c>
      <c r="D743" s="2" t="s">
        <v>1435</v>
      </c>
      <c r="E743" s="2" t="s">
        <v>38</v>
      </c>
      <c r="F743" s="2" t="s">
        <v>197</v>
      </c>
      <c r="G743" s="16">
        <v>76.166613709999993</v>
      </c>
      <c r="H743" s="16">
        <v>92.53427988</v>
      </c>
      <c r="I743" s="16">
        <f t="shared" si="66"/>
        <v>105.48035433809521</v>
      </c>
      <c r="J743" s="7">
        <v>2.0992926939999998</v>
      </c>
      <c r="K743" s="18">
        <v>0</v>
      </c>
      <c r="L743" s="15">
        <v>1.096866782</v>
      </c>
      <c r="M743" s="15">
        <v>0.98165048600000004</v>
      </c>
      <c r="N743" s="7">
        <v>381.33015294181143</v>
      </c>
      <c r="O743" s="8">
        <f t="shared" si="70"/>
        <v>381.33</v>
      </c>
      <c r="P743" s="5">
        <f t="shared" si="67"/>
        <v>382.89360656887288</v>
      </c>
      <c r="Q743" s="5">
        <f t="shared" si="68"/>
        <v>388.82845747069047</v>
      </c>
      <c r="R743" s="10">
        <f>Q743*Index!$H$16</f>
        <v>532.05608187451719</v>
      </c>
      <c r="T743" s="7">
        <v>17.01618232877366</v>
      </c>
      <c r="U743" s="5">
        <f t="shared" si="69"/>
        <v>17.279933154869653</v>
      </c>
      <c r="V743" s="5">
        <f>U743*(Index!$G$16/Index!$G$7)</f>
        <v>19.550658289620525</v>
      </c>
      <c r="X743" s="7">
        <v>551.61</v>
      </c>
      <c r="Y743" s="20">
        <f t="shared" si="71"/>
        <v>551.61</v>
      </c>
    </row>
    <row r="744" spans="1:25">
      <c r="A744" s="2" t="s">
        <v>951</v>
      </c>
      <c r="B744" s="2" t="s">
        <v>33</v>
      </c>
      <c r="C744" s="2">
        <v>75</v>
      </c>
      <c r="D744" s="2" t="s">
        <v>1429</v>
      </c>
      <c r="E744" s="2" t="s">
        <v>38</v>
      </c>
      <c r="F744" s="2" t="s">
        <v>197</v>
      </c>
      <c r="G744" s="16">
        <v>76.166613709999993</v>
      </c>
      <c r="H744" s="16">
        <v>68.865381479999996</v>
      </c>
      <c r="I744" s="16">
        <f t="shared" si="66"/>
        <v>64.635587193786492</v>
      </c>
      <c r="J744" s="7">
        <v>2.0918261500000002</v>
      </c>
      <c r="K744" s="18">
        <v>0</v>
      </c>
      <c r="L744" s="15">
        <v>0.97955364599999994</v>
      </c>
      <c r="M744" s="15">
        <v>0.99109981800000002</v>
      </c>
      <c r="N744" s="7">
        <v>294.53372594870206</v>
      </c>
      <c r="O744" s="8">
        <f t="shared" si="70"/>
        <v>294.52999999999997</v>
      </c>
      <c r="P744" s="5">
        <f t="shared" si="67"/>
        <v>295.74131422509174</v>
      </c>
      <c r="Q744" s="5">
        <f t="shared" si="68"/>
        <v>300.32530459558069</v>
      </c>
      <c r="R744" s="10">
        <f>Q744*Index!$H$16</f>
        <v>410.95218670547132</v>
      </c>
      <c r="T744" s="7">
        <v>14.073227824172543</v>
      </c>
      <c r="U744" s="5">
        <f t="shared" si="69"/>
        <v>14.291362855447218</v>
      </c>
      <c r="V744" s="5">
        <f>U744*(Index!$G$16/Index!$G$7)</f>
        <v>16.169365308052988</v>
      </c>
      <c r="X744" s="7">
        <v>419.77</v>
      </c>
      <c r="Y744" s="20">
        <f t="shared" si="71"/>
        <v>419.77</v>
      </c>
    </row>
    <row r="745" spans="1:25">
      <c r="A745" s="2" t="s">
        <v>952</v>
      </c>
      <c r="B745" s="2" t="s">
        <v>33</v>
      </c>
      <c r="C745" s="2">
        <v>75</v>
      </c>
      <c r="D745" s="2" t="s">
        <v>203</v>
      </c>
      <c r="E745" s="2" t="s">
        <v>38</v>
      </c>
      <c r="F745" s="2" t="s">
        <v>22</v>
      </c>
      <c r="G745" s="16">
        <v>76.166613709999993</v>
      </c>
      <c r="H745" s="16">
        <v>48.45888308</v>
      </c>
      <c r="I745" s="16">
        <f t="shared" si="66"/>
        <v>52.068627231341637</v>
      </c>
      <c r="J745" s="7">
        <v>2.0164165280000002</v>
      </c>
      <c r="K745" s="18">
        <v>1</v>
      </c>
      <c r="L745" s="15">
        <v>1.035402113</v>
      </c>
      <c r="M745" s="15">
        <v>0.99378272400000001</v>
      </c>
      <c r="N745" s="7">
        <v>258.57565921041186</v>
      </c>
      <c r="O745" s="8">
        <f t="shared" si="70"/>
        <v>258.58</v>
      </c>
      <c r="P745" s="5">
        <f t="shared" si="67"/>
        <v>259.63581941317454</v>
      </c>
      <c r="Q745" s="5">
        <f t="shared" si="68"/>
        <v>263.66017461407876</v>
      </c>
      <c r="R745" s="10">
        <f>Q745*Index!$H$16</f>
        <v>360.78120506931293</v>
      </c>
      <c r="T745" s="7">
        <v>10.940531052135077</v>
      </c>
      <c r="U745" s="5">
        <f t="shared" si="69"/>
        <v>11.110109283443171</v>
      </c>
      <c r="V745" s="5">
        <f>U745*(Index!$G$16/Index!$G$7)</f>
        <v>12.570068889399973</v>
      </c>
      <c r="X745" s="7">
        <v>373.35</v>
      </c>
      <c r="Y745" s="20">
        <f t="shared" si="71"/>
        <v>373.35</v>
      </c>
    </row>
    <row r="746" spans="1:25">
      <c r="A746" s="2" t="s">
        <v>953</v>
      </c>
      <c r="B746" s="2" t="s">
        <v>33</v>
      </c>
      <c r="C746" s="2">
        <v>75</v>
      </c>
      <c r="D746" s="2" t="s">
        <v>42</v>
      </c>
      <c r="E746" s="2" t="s">
        <v>39</v>
      </c>
      <c r="F746" s="2" t="s">
        <v>22</v>
      </c>
      <c r="G746" s="16">
        <v>76.166613709999993</v>
      </c>
      <c r="H746" s="16">
        <v>19.265138969999999</v>
      </c>
      <c r="I746" s="16">
        <f t="shared" si="66"/>
        <v>19.306412222011232</v>
      </c>
      <c r="J746" s="7">
        <v>1.479586662</v>
      </c>
      <c r="K746" s="18">
        <v>0</v>
      </c>
      <c r="L746" s="15">
        <v>1.0005027049999999</v>
      </c>
      <c r="M746" s="15">
        <v>0.99992981999999997</v>
      </c>
      <c r="N746" s="7">
        <v>141.26061573419759</v>
      </c>
      <c r="O746" s="8">
        <f t="shared" si="70"/>
        <v>141.26</v>
      </c>
      <c r="P746" s="5">
        <f t="shared" si="67"/>
        <v>141.83978425870779</v>
      </c>
      <c r="Q746" s="5">
        <f t="shared" si="68"/>
        <v>144.03830091471778</v>
      </c>
      <c r="R746" s="10">
        <f>Q746*Index!$H$16</f>
        <v>197.09579520764427</v>
      </c>
      <c r="T746" s="7">
        <v>9.4582183376498712</v>
      </c>
      <c r="U746" s="5">
        <f t="shared" si="69"/>
        <v>9.6048207218834456</v>
      </c>
      <c r="V746" s="5">
        <f>U746*(Index!$G$16/Index!$G$7)</f>
        <v>10.866973048080986</v>
      </c>
      <c r="X746" s="7">
        <v>207.96</v>
      </c>
      <c r="Y746" s="20">
        <f t="shared" si="71"/>
        <v>207.96</v>
      </c>
    </row>
    <row r="747" spans="1:25">
      <c r="A747" s="2" t="s">
        <v>954</v>
      </c>
      <c r="B747" s="2" t="s">
        <v>33</v>
      </c>
      <c r="C747" s="2">
        <v>75</v>
      </c>
      <c r="D747" s="2" t="s">
        <v>43</v>
      </c>
      <c r="E747" s="2" t="s">
        <v>39</v>
      </c>
      <c r="F747" s="2" t="s">
        <v>22</v>
      </c>
      <c r="G747" s="16">
        <v>76.166613709999993</v>
      </c>
      <c r="H747" s="16">
        <v>30.7581077</v>
      </c>
      <c r="I747" s="16">
        <f t="shared" si="66"/>
        <v>32.820746947959634</v>
      </c>
      <c r="J747" s="7">
        <v>1.7721298400000001</v>
      </c>
      <c r="K747" s="18">
        <v>0</v>
      </c>
      <c r="L747" s="15">
        <v>1.020924349</v>
      </c>
      <c r="M747" s="15">
        <v>0.99839971000000005</v>
      </c>
      <c r="N747" s="7">
        <v>193.13975407313458</v>
      </c>
      <c r="O747" s="8">
        <f t="shared" si="70"/>
        <v>193.14</v>
      </c>
      <c r="P747" s="5">
        <f t="shared" si="67"/>
        <v>193.93162706483443</v>
      </c>
      <c r="Q747" s="5">
        <f t="shared" si="68"/>
        <v>196.93756728433937</v>
      </c>
      <c r="R747" s="10">
        <f>Q747*Index!$H$16</f>
        <v>269.48086851668535</v>
      </c>
      <c r="T747" s="7">
        <v>10.337608532136317</v>
      </c>
      <c r="U747" s="5">
        <f t="shared" si="69"/>
        <v>10.497841464384431</v>
      </c>
      <c r="V747" s="5">
        <f>U747*(Index!$G$16/Index!$G$7)</f>
        <v>11.877344050428285</v>
      </c>
      <c r="X747" s="7">
        <v>281.36</v>
      </c>
      <c r="Y747" s="20">
        <f t="shared" si="71"/>
        <v>281.36</v>
      </c>
    </row>
    <row r="748" spans="1:25">
      <c r="A748" s="2" t="s">
        <v>955</v>
      </c>
      <c r="B748" s="2" t="s">
        <v>33</v>
      </c>
      <c r="C748" s="2">
        <v>75</v>
      </c>
      <c r="D748" s="2" t="s">
        <v>44</v>
      </c>
      <c r="E748" s="2" t="s">
        <v>39</v>
      </c>
      <c r="F748" s="2" t="s">
        <v>22</v>
      </c>
      <c r="G748" s="16">
        <v>76.166613709999993</v>
      </c>
      <c r="H748" s="16">
        <v>41.879918600000003</v>
      </c>
      <c r="I748" s="16">
        <f t="shared" si="66"/>
        <v>42.948883325261235</v>
      </c>
      <c r="J748" s="7">
        <v>1.839283518</v>
      </c>
      <c r="K748" s="18">
        <v>0</v>
      </c>
      <c r="L748" s="15">
        <v>1.0388986330000001</v>
      </c>
      <c r="M748" s="15">
        <v>0.97127421300000005</v>
      </c>
      <c r="N748" s="7">
        <v>219.08717059616782</v>
      </c>
      <c r="O748" s="8">
        <f t="shared" si="70"/>
        <v>219.09</v>
      </c>
      <c r="P748" s="5">
        <f t="shared" si="67"/>
        <v>219.9854279956121</v>
      </c>
      <c r="Q748" s="5">
        <f t="shared" si="68"/>
        <v>223.39520212954409</v>
      </c>
      <c r="R748" s="10">
        <f>Q748*Index!$H$16</f>
        <v>305.68435429798888</v>
      </c>
      <c r="T748" s="7">
        <v>10.409014424447403</v>
      </c>
      <c r="U748" s="5">
        <f t="shared" si="69"/>
        <v>10.570354148026338</v>
      </c>
      <c r="V748" s="5">
        <f>U748*(Index!$G$16/Index!$G$7)</f>
        <v>11.959385496239477</v>
      </c>
      <c r="X748" s="7">
        <v>317.64</v>
      </c>
      <c r="Y748" s="20">
        <f t="shared" si="71"/>
        <v>317.64</v>
      </c>
    </row>
    <row r="749" spans="1:25">
      <c r="A749" s="2" t="s">
        <v>956</v>
      </c>
      <c r="B749" s="2" t="s">
        <v>33</v>
      </c>
      <c r="C749" s="2">
        <v>75</v>
      </c>
      <c r="D749" s="2" t="s">
        <v>45</v>
      </c>
      <c r="E749" s="2" t="s">
        <v>39</v>
      </c>
      <c r="F749" s="2" t="s">
        <v>22</v>
      </c>
      <c r="G749" s="16">
        <v>76.166613709999993</v>
      </c>
      <c r="H749" s="16">
        <v>55.241957769999999</v>
      </c>
      <c r="I749" s="16">
        <f t="shared" si="66"/>
        <v>61.803016772517864</v>
      </c>
      <c r="J749" s="7">
        <v>1.831660823</v>
      </c>
      <c r="K749" s="18">
        <v>0</v>
      </c>
      <c r="L749" s="15">
        <v>1.059430622</v>
      </c>
      <c r="M749" s="15">
        <v>0.99103110400000005</v>
      </c>
      <c r="N749" s="7">
        <v>252.7135669691439</v>
      </c>
      <c r="O749" s="8">
        <f t="shared" si="70"/>
        <v>252.71</v>
      </c>
      <c r="P749" s="5">
        <f t="shared" si="67"/>
        <v>253.74969259371738</v>
      </c>
      <c r="Q749" s="5">
        <f t="shared" si="68"/>
        <v>257.68281282892002</v>
      </c>
      <c r="R749" s="10">
        <f>Q749*Index!$H$16</f>
        <v>352.60204114688383</v>
      </c>
      <c r="T749" s="7">
        <v>9.9761164566954594</v>
      </c>
      <c r="U749" s="5">
        <f t="shared" si="69"/>
        <v>10.13074626177424</v>
      </c>
      <c r="V749" s="5">
        <f>U749*(Index!$G$16/Index!$G$7)</f>
        <v>11.462009523282367</v>
      </c>
      <c r="X749" s="7">
        <v>364.06</v>
      </c>
      <c r="Y749" s="20">
        <f t="shared" si="71"/>
        <v>364.06</v>
      </c>
    </row>
    <row r="750" spans="1:25">
      <c r="A750" s="2" t="s">
        <v>957</v>
      </c>
      <c r="B750" s="2" t="s">
        <v>33</v>
      </c>
      <c r="C750" s="2">
        <v>75</v>
      </c>
      <c r="D750" s="2" t="s">
        <v>1434</v>
      </c>
      <c r="E750" s="2" t="s">
        <v>39</v>
      </c>
      <c r="F750" s="2" t="s">
        <v>22</v>
      </c>
      <c r="G750" s="16">
        <v>76.166613709999993</v>
      </c>
      <c r="H750" s="16">
        <v>69.453888849999998</v>
      </c>
      <c r="I750" s="16">
        <f t="shared" si="66"/>
        <v>64.52819235949481</v>
      </c>
      <c r="J750" s="7">
        <v>1.849042174</v>
      </c>
      <c r="K750" s="18">
        <v>0</v>
      </c>
      <c r="L750" s="15">
        <v>1.0519122460000001</v>
      </c>
      <c r="M750" s="15">
        <v>0.91849337600000003</v>
      </c>
      <c r="N750" s="7">
        <v>260.15063003075386</v>
      </c>
      <c r="O750" s="8">
        <f t="shared" si="70"/>
        <v>260.14999999999998</v>
      </c>
      <c r="P750" s="5">
        <f t="shared" si="67"/>
        <v>261.21724761387998</v>
      </c>
      <c r="Q750" s="5">
        <f t="shared" si="68"/>
        <v>265.26611495189513</v>
      </c>
      <c r="R750" s="10">
        <f>Q750*Index!$H$16</f>
        <v>362.97870452555378</v>
      </c>
      <c r="T750" s="7">
        <v>10.52113104828862</v>
      </c>
      <c r="U750" s="5">
        <f t="shared" si="69"/>
        <v>10.684208579537094</v>
      </c>
      <c r="V750" s="5">
        <f>U750*(Index!$G$16/Index!$G$7)</f>
        <v>12.08820133512474</v>
      </c>
      <c r="X750" s="7">
        <v>375.07</v>
      </c>
      <c r="Y750" s="20">
        <f t="shared" si="71"/>
        <v>375.07</v>
      </c>
    </row>
    <row r="751" spans="1:25">
      <c r="A751" s="2" t="s">
        <v>958</v>
      </c>
      <c r="B751" s="2" t="s">
        <v>33</v>
      </c>
      <c r="C751" s="2">
        <v>75</v>
      </c>
      <c r="D751" s="2" t="s">
        <v>1435</v>
      </c>
      <c r="E751" s="2" t="s">
        <v>39</v>
      </c>
      <c r="F751" s="2" t="s">
        <v>197</v>
      </c>
      <c r="G751" s="16">
        <v>76.166613709999993</v>
      </c>
      <c r="H751" s="16">
        <v>95.0488778</v>
      </c>
      <c r="I751" s="16">
        <f t="shared" si="66"/>
        <v>107.14202169005965</v>
      </c>
      <c r="J751" s="7">
        <v>1.902700491</v>
      </c>
      <c r="K751" s="18">
        <v>0</v>
      </c>
      <c r="L751" s="15">
        <v>1.096866782</v>
      </c>
      <c r="M751" s="15">
        <v>0.97608127899999997</v>
      </c>
      <c r="N751" s="7">
        <v>348.78143060730781</v>
      </c>
      <c r="O751" s="8">
        <f t="shared" si="70"/>
        <v>348.78</v>
      </c>
      <c r="P751" s="5">
        <f t="shared" si="67"/>
        <v>350.21143447279775</v>
      </c>
      <c r="Q751" s="5">
        <f t="shared" si="68"/>
        <v>355.63971170712614</v>
      </c>
      <c r="R751" s="10">
        <f>Q751*Index!$H$16</f>
        <v>486.64203438386363</v>
      </c>
      <c r="T751" s="7">
        <v>13.287641038440514</v>
      </c>
      <c r="U751" s="5">
        <f t="shared" si="69"/>
        <v>13.493599474536342</v>
      </c>
      <c r="V751" s="5">
        <f>U751*(Index!$G$16/Index!$G$7)</f>
        <v>15.266769266947032</v>
      </c>
      <c r="X751" s="7">
        <v>501.91</v>
      </c>
      <c r="Y751" s="20">
        <f t="shared" si="71"/>
        <v>501.91</v>
      </c>
    </row>
    <row r="752" spans="1:25">
      <c r="A752" s="2" t="s">
        <v>959</v>
      </c>
      <c r="B752" s="2" t="s">
        <v>33</v>
      </c>
      <c r="C752" s="2">
        <v>75</v>
      </c>
      <c r="D752" s="2" t="s">
        <v>1429</v>
      </c>
      <c r="E752" s="2" t="s">
        <v>39</v>
      </c>
      <c r="F752" s="2" t="s">
        <v>197</v>
      </c>
      <c r="G752" s="16">
        <v>76.166613709999993</v>
      </c>
      <c r="H752" s="16">
        <v>70.737703769999996</v>
      </c>
      <c r="I752" s="16">
        <f t="shared" si="66"/>
        <v>61.046111830746312</v>
      </c>
      <c r="J752" s="7">
        <v>1.7696641829999999</v>
      </c>
      <c r="K752" s="18">
        <v>0</v>
      </c>
      <c r="L752" s="15">
        <v>0.97955364599999994</v>
      </c>
      <c r="M752" s="15">
        <v>0.95352395000000001</v>
      </c>
      <c r="N752" s="7">
        <v>242.82044597540661</v>
      </c>
      <c r="O752" s="8">
        <f t="shared" si="70"/>
        <v>242.82</v>
      </c>
      <c r="P752" s="5">
        <f t="shared" si="67"/>
        <v>243.81600980390579</v>
      </c>
      <c r="Q752" s="5">
        <f t="shared" si="68"/>
        <v>247.59515795586634</v>
      </c>
      <c r="R752" s="10">
        <f>Q752*Index!$H$16</f>
        <v>338.7985295367186</v>
      </c>
      <c r="T752" s="7">
        <v>12.144862735669451</v>
      </c>
      <c r="U752" s="5">
        <f t="shared" si="69"/>
        <v>12.333108108072327</v>
      </c>
      <c r="V752" s="5">
        <f>U752*(Index!$G$16/Index!$G$7)</f>
        <v>13.953779803940982</v>
      </c>
      <c r="X752" s="7">
        <v>346.68</v>
      </c>
      <c r="Y752" s="20">
        <f t="shared" si="71"/>
        <v>346.68</v>
      </c>
    </row>
    <row r="753" spans="1:25">
      <c r="A753" s="2" t="s">
        <v>960</v>
      </c>
      <c r="B753" s="2" t="s">
        <v>33</v>
      </c>
      <c r="C753" s="2">
        <v>75</v>
      </c>
      <c r="D753" s="2" t="s">
        <v>203</v>
      </c>
      <c r="E753" s="2" t="s">
        <v>39</v>
      </c>
      <c r="F753" s="2" t="s">
        <v>22</v>
      </c>
      <c r="G753" s="16">
        <v>76.166613709999993</v>
      </c>
      <c r="H753" s="16">
        <v>49.79643781</v>
      </c>
      <c r="I753" s="16">
        <f t="shared" si="66"/>
        <v>41.494206963709033</v>
      </c>
      <c r="J753" s="7">
        <v>2.0707551199999998</v>
      </c>
      <c r="K753" s="18">
        <v>1</v>
      </c>
      <c r="L753" s="15">
        <v>1.035402113</v>
      </c>
      <c r="M753" s="15">
        <v>0.902151869</v>
      </c>
      <c r="N753" s="7">
        <v>243.64674669207372</v>
      </c>
      <c r="O753" s="8">
        <f t="shared" si="70"/>
        <v>243.65</v>
      </c>
      <c r="P753" s="5">
        <f t="shared" si="67"/>
        <v>244.64569835351122</v>
      </c>
      <c r="Q753" s="5">
        <f t="shared" si="68"/>
        <v>248.43770667799066</v>
      </c>
      <c r="R753" s="10">
        <f>Q753*Index!$H$16</f>
        <v>339.95143684910488</v>
      </c>
      <c r="T753" s="7">
        <v>10.228800784677338</v>
      </c>
      <c r="U753" s="5">
        <f t="shared" si="69"/>
        <v>10.387347196839837</v>
      </c>
      <c r="V753" s="5">
        <f>U753*(Index!$G$16/Index!$G$7)</f>
        <v>11.752329928650997</v>
      </c>
      <c r="X753" s="7">
        <v>351.7</v>
      </c>
      <c r="Y753" s="20">
        <f t="shared" si="71"/>
        <v>351.7</v>
      </c>
    </row>
    <row r="754" spans="1:25">
      <c r="A754" s="2" t="s">
        <v>961</v>
      </c>
      <c r="B754" s="2" t="s">
        <v>33</v>
      </c>
      <c r="C754" s="2">
        <v>75</v>
      </c>
      <c r="D754" s="2" t="s">
        <v>42</v>
      </c>
      <c r="E754" s="2" t="s">
        <v>40</v>
      </c>
      <c r="F754" s="2" t="s">
        <v>22</v>
      </c>
      <c r="G754" s="16">
        <v>76.166613709999993</v>
      </c>
      <c r="H754" s="16">
        <v>18.050784960000001</v>
      </c>
      <c r="I754" s="16">
        <f t="shared" si="66"/>
        <v>18.022334008552249</v>
      </c>
      <c r="J754" s="7">
        <v>1.750954406</v>
      </c>
      <c r="K754" s="18">
        <v>0</v>
      </c>
      <c r="L754" s="15">
        <v>1.0005027049999999</v>
      </c>
      <c r="M754" s="15">
        <v>0.99919572800000001</v>
      </c>
      <c r="N754" s="7">
        <v>164.92055295173941</v>
      </c>
      <c r="O754" s="8">
        <f t="shared" si="70"/>
        <v>164.92</v>
      </c>
      <c r="P754" s="5">
        <f t="shared" si="67"/>
        <v>165.59672721884155</v>
      </c>
      <c r="Q754" s="5">
        <f t="shared" si="68"/>
        <v>168.16347649073361</v>
      </c>
      <c r="R754" s="10">
        <f>Q754*Index!$H$16</f>
        <v>230.10764437888801</v>
      </c>
      <c r="T754" s="7">
        <v>9.7948478751787622</v>
      </c>
      <c r="U754" s="5">
        <f t="shared" si="69"/>
        <v>9.9466680172440345</v>
      </c>
      <c r="V754" s="5">
        <f>U754*(Index!$G$16/Index!$G$7)</f>
        <v>11.253741885606404</v>
      </c>
      <c r="X754" s="7">
        <v>241.36</v>
      </c>
      <c r="Y754" s="20">
        <f t="shared" si="71"/>
        <v>241.36</v>
      </c>
    </row>
    <row r="755" spans="1:25">
      <c r="A755" s="2" t="s">
        <v>962</v>
      </c>
      <c r="B755" s="2" t="s">
        <v>33</v>
      </c>
      <c r="C755" s="2">
        <v>75</v>
      </c>
      <c r="D755" s="2" t="s">
        <v>43</v>
      </c>
      <c r="E755" s="2" t="s">
        <v>40</v>
      </c>
      <c r="F755" s="2" t="s">
        <v>22</v>
      </c>
      <c r="G755" s="16">
        <v>76.166613709999993</v>
      </c>
      <c r="H755" s="16">
        <v>28.815350970000001</v>
      </c>
      <c r="I755" s="16">
        <f t="shared" si="66"/>
        <v>30.374617835098974</v>
      </c>
      <c r="J755" s="7">
        <v>2.058078369</v>
      </c>
      <c r="K755" s="18">
        <v>0</v>
      </c>
      <c r="L755" s="15">
        <v>1.020924349</v>
      </c>
      <c r="M755" s="15">
        <v>0.99405280399999996</v>
      </c>
      <c r="N755" s="7">
        <v>219.27020412170481</v>
      </c>
      <c r="O755" s="8">
        <f t="shared" si="70"/>
        <v>219.27</v>
      </c>
      <c r="P755" s="5">
        <f t="shared" si="67"/>
        <v>220.1692119586038</v>
      </c>
      <c r="Q755" s="5">
        <f t="shared" si="68"/>
        <v>223.58183474396216</v>
      </c>
      <c r="R755" s="10">
        <f>Q755*Index!$H$16</f>
        <v>305.93973431369864</v>
      </c>
      <c r="T755" s="7">
        <v>10.088401187968984</v>
      </c>
      <c r="U755" s="5">
        <f t="shared" si="69"/>
        <v>10.244771406382503</v>
      </c>
      <c r="V755" s="5">
        <f>U755*(Index!$G$16/Index!$G$7)</f>
        <v>11.591018508368197</v>
      </c>
      <c r="X755" s="7">
        <v>317.52999999999997</v>
      </c>
      <c r="Y755" s="20">
        <f t="shared" si="71"/>
        <v>317.52999999999997</v>
      </c>
    </row>
    <row r="756" spans="1:25">
      <c r="A756" s="2" t="s">
        <v>963</v>
      </c>
      <c r="B756" s="2" t="s">
        <v>33</v>
      </c>
      <c r="C756" s="2">
        <v>75</v>
      </c>
      <c r="D756" s="2" t="s">
        <v>44</v>
      </c>
      <c r="E756" s="2" t="s">
        <v>40</v>
      </c>
      <c r="F756" s="2" t="s">
        <v>22</v>
      </c>
      <c r="G756" s="16">
        <v>76.166613709999993</v>
      </c>
      <c r="H756" s="16">
        <v>39.216266339999997</v>
      </c>
      <c r="I756" s="16">
        <f t="shared" si="66"/>
        <v>38.55226429572096</v>
      </c>
      <c r="J756" s="7">
        <v>2.0629774360000002</v>
      </c>
      <c r="K756" s="18">
        <v>0</v>
      </c>
      <c r="L756" s="15">
        <v>1.0388986330000001</v>
      </c>
      <c r="M756" s="15">
        <v>0.95701851699999996</v>
      </c>
      <c r="N756" s="7">
        <v>236.66245693380932</v>
      </c>
      <c r="O756" s="8">
        <f t="shared" si="70"/>
        <v>236.66</v>
      </c>
      <c r="P756" s="5">
        <f t="shared" si="67"/>
        <v>237.63277300723794</v>
      </c>
      <c r="Q756" s="5">
        <f t="shared" si="68"/>
        <v>241.31608098885016</v>
      </c>
      <c r="R756" s="10">
        <f>Q756*Index!$H$16</f>
        <v>330.20651157951704</v>
      </c>
      <c r="T756" s="7">
        <v>10.153712893743736</v>
      </c>
      <c r="U756" s="5">
        <f t="shared" si="69"/>
        <v>10.311095443596765</v>
      </c>
      <c r="V756" s="5">
        <f>U756*(Index!$G$16/Index!$G$7)</f>
        <v>11.666058068784476</v>
      </c>
      <c r="X756" s="7">
        <v>341.87</v>
      </c>
      <c r="Y756" s="20">
        <f t="shared" si="71"/>
        <v>341.87</v>
      </c>
    </row>
    <row r="757" spans="1:25">
      <c r="A757" s="2" t="s">
        <v>964</v>
      </c>
      <c r="B757" s="2" t="s">
        <v>33</v>
      </c>
      <c r="C757" s="2">
        <v>75</v>
      </c>
      <c r="D757" s="2" t="s">
        <v>45</v>
      </c>
      <c r="E757" s="2" t="s">
        <v>40</v>
      </c>
      <c r="F757" s="2" t="s">
        <v>22</v>
      </c>
      <c r="G757" s="16">
        <v>76.166613709999993</v>
      </c>
      <c r="H757" s="16">
        <v>51.714568300000003</v>
      </c>
      <c r="I757" s="16">
        <f t="shared" si="66"/>
        <v>58.0449813880238</v>
      </c>
      <c r="J757" s="7">
        <v>1.9998539609999999</v>
      </c>
      <c r="K757" s="18">
        <v>0</v>
      </c>
      <c r="L757" s="15">
        <v>1.059430622</v>
      </c>
      <c r="M757" s="15">
        <v>0.99062862799999996</v>
      </c>
      <c r="N757" s="7">
        <v>268.4035901154096</v>
      </c>
      <c r="O757" s="8">
        <f t="shared" si="70"/>
        <v>268.39999999999998</v>
      </c>
      <c r="P757" s="5">
        <f t="shared" si="67"/>
        <v>269.50404483488279</v>
      </c>
      <c r="Q757" s="5">
        <f t="shared" si="68"/>
        <v>273.68135752982352</v>
      </c>
      <c r="R757" s="10">
        <f>Q757*Index!$H$16</f>
        <v>374.49375932159762</v>
      </c>
      <c r="T757" s="7">
        <v>9.9383409519882466</v>
      </c>
      <c r="U757" s="5">
        <f t="shared" si="69"/>
        <v>10.092385236744065</v>
      </c>
      <c r="V757" s="5">
        <f>U757*(Index!$G$16/Index!$G$7)</f>
        <v>11.418607544508324</v>
      </c>
      <c r="X757" s="7">
        <v>385.91</v>
      </c>
      <c r="Y757" s="20">
        <f t="shared" si="71"/>
        <v>385.91</v>
      </c>
    </row>
    <row r="758" spans="1:25">
      <c r="A758" s="2" t="s">
        <v>965</v>
      </c>
      <c r="B758" s="2" t="s">
        <v>33</v>
      </c>
      <c r="C758" s="2">
        <v>75</v>
      </c>
      <c r="D758" s="2" t="s">
        <v>1434</v>
      </c>
      <c r="E758" s="2" t="s">
        <v>40</v>
      </c>
      <c r="F758" s="2" t="s">
        <v>22</v>
      </c>
      <c r="G758" s="16">
        <v>76.166613709999993</v>
      </c>
      <c r="H758" s="16">
        <v>64.991353790000005</v>
      </c>
      <c r="I758" s="16">
        <f t="shared" si="66"/>
        <v>59.59552791549352</v>
      </c>
      <c r="J758" s="7">
        <v>1.99489223</v>
      </c>
      <c r="K758" s="18">
        <v>0</v>
      </c>
      <c r="L758" s="15">
        <v>1.0519122460000001</v>
      </c>
      <c r="M758" s="15">
        <v>0.91431063800000001</v>
      </c>
      <c r="N758" s="7">
        <v>270.83084138354371</v>
      </c>
      <c r="O758" s="8">
        <f t="shared" si="70"/>
        <v>270.83</v>
      </c>
      <c r="P758" s="5">
        <f t="shared" si="67"/>
        <v>271.94124783321627</v>
      </c>
      <c r="Q758" s="5">
        <f t="shared" si="68"/>
        <v>276.15633717463112</v>
      </c>
      <c r="R758" s="10">
        <f>Q758*Index!$H$16</f>
        <v>377.88041466339388</v>
      </c>
      <c r="T758" s="7">
        <v>10.650786500425156</v>
      </c>
      <c r="U758" s="5">
        <f t="shared" si="69"/>
        <v>10.815873691181746</v>
      </c>
      <c r="V758" s="5">
        <f>U758*(Index!$G$16/Index!$G$7)</f>
        <v>12.237168323790661</v>
      </c>
      <c r="X758" s="7">
        <v>390.12</v>
      </c>
      <c r="Y758" s="20">
        <f t="shared" si="71"/>
        <v>390.12</v>
      </c>
    </row>
    <row r="759" spans="1:25">
      <c r="A759" s="2" t="s">
        <v>966</v>
      </c>
      <c r="B759" s="2" t="s">
        <v>33</v>
      </c>
      <c r="C759" s="2">
        <v>75</v>
      </c>
      <c r="D759" s="2" t="s">
        <v>1435</v>
      </c>
      <c r="E759" s="2" t="s">
        <v>40</v>
      </c>
      <c r="F759" s="2" t="s">
        <v>197</v>
      </c>
      <c r="G759" s="16">
        <v>76.166613709999993</v>
      </c>
      <c r="H759" s="16">
        <v>89.060112050000001</v>
      </c>
      <c r="I759" s="16">
        <f t="shared" ref="I759:I821" si="72">(G759+H759)*L759*M759-G759</f>
        <v>97.164974090424053</v>
      </c>
      <c r="J759" s="7">
        <v>2.0857230260000001</v>
      </c>
      <c r="K759" s="18">
        <v>0</v>
      </c>
      <c r="L759" s="15">
        <v>1.096866782</v>
      </c>
      <c r="M759" s="15">
        <v>0.95640873599999998</v>
      </c>
      <c r="N759" s="7">
        <v>361.52168380904459</v>
      </c>
      <c r="O759" s="8">
        <f t="shared" si="70"/>
        <v>361.52</v>
      </c>
      <c r="P759" s="5">
        <f t="shared" ref="P759:P821" si="73">N759*(1.0041)</f>
        <v>363.00392271266168</v>
      </c>
      <c r="Q759" s="5">
        <f t="shared" ref="Q759:Q821" si="74">P759*(1.0155)</f>
        <v>368.63048351470798</v>
      </c>
      <c r="R759" s="10">
        <f>Q759*Index!$H$16</f>
        <v>504.41804592743472</v>
      </c>
      <c r="T759" s="7">
        <v>21.183374778550753</v>
      </c>
      <c r="U759" s="5">
        <f t="shared" ref="U759:U821" si="75">T759*(1.0155)</f>
        <v>21.51171708761829</v>
      </c>
      <c r="V759" s="5">
        <f>U759*(Index!$G$16/Index!$G$7)</f>
        <v>24.338533386310917</v>
      </c>
      <c r="X759" s="7">
        <v>528.76</v>
      </c>
      <c r="Y759" s="20">
        <f t="shared" si="71"/>
        <v>528.76</v>
      </c>
    </row>
    <row r="760" spans="1:25">
      <c r="A760" s="2" t="s">
        <v>967</v>
      </c>
      <c r="B760" s="2" t="s">
        <v>33</v>
      </c>
      <c r="C760" s="2">
        <v>75</v>
      </c>
      <c r="D760" s="2" t="s">
        <v>1429</v>
      </c>
      <c r="E760" s="2" t="s">
        <v>40</v>
      </c>
      <c r="F760" s="2" t="s">
        <v>197</v>
      </c>
      <c r="G760" s="16">
        <v>76.166613709999993</v>
      </c>
      <c r="H760" s="16">
        <v>66.281827629999995</v>
      </c>
      <c r="I760" s="16">
        <f t="shared" si="72"/>
        <v>55.736341972530838</v>
      </c>
      <c r="J760" s="7">
        <v>2.2445462479999998</v>
      </c>
      <c r="K760" s="18">
        <v>0</v>
      </c>
      <c r="L760" s="15">
        <v>0.97955364599999994</v>
      </c>
      <c r="M760" s="15">
        <v>0.94529769799999996</v>
      </c>
      <c r="N760" s="7">
        <v>296.0622844247755</v>
      </c>
      <c r="O760" s="8">
        <f t="shared" si="70"/>
        <v>296.06</v>
      </c>
      <c r="P760" s="5">
        <f t="shared" si="73"/>
        <v>297.27613979091706</v>
      </c>
      <c r="Q760" s="5">
        <f t="shared" si="74"/>
        <v>301.88391995767631</v>
      </c>
      <c r="R760" s="10">
        <f>Q760*Index!$H$16</f>
        <v>413.08492870717663</v>
      </c>
      <c r="T760" s="7">
        <v>11.924014504612545</v>
      </c>
      <c r="U760" s="5">
        <f t="shared" si="75"/>
        <v>12.10883672943404</v>
      </c>
      <c r="V760" s="5">
        <f>U760*(Index!$G$16/Index!$G$7)</f>
        <v>13.700037324233321</v>
      </c>
      <c r="X760" s="7">
        <v>419.44</v>
      </c>
      <c r="Y760" s="20">
        <f t="shared" si="71"/>
        <v>419.44</v>
      </c>
    </row>
    <row r="761" spans="1:25">
      <c r="A761" s="2" t="s">
        <v>968</v>
      </c>
      <c r="B761" s="2" t="s">
        <v>33</v>
      </c>
      <c r="C761" s="2">
        <v>75</v>
      </c>
      <c r="D761" s="2" t="s">
        <v>203</v>
      </c>
      <c r="E761" s="2" t="s">
        <v>40</v>
      </c>
      <c r="F761" s="2" t="s">
        <v>22</v>
      </c>
      <c r="G761" s="16">
        <v>76.166613709999993</v>
      </c>
      <c r="H761" s="16">
        <v>46.683862570000002</v>
      </c>
      <c r="I761" s="16">
        <f t="shared" si="72"/>
        <v>37.50859339901973</v>
      </c>
      <c r="J761" s="7">
        <v>2.3542942249999999</v>
      </c>
      <c r="K761" s="18">
        <v>1</v>
      </c>
      <c r="L761" s="15">
        <v>1.035402113</v>
      </c>
      <c r="M761" s="15">
        <v>0.893675522</v>
      </c>
      <c r="N761" s="7">
        <v>267.62488354586554</v>
      </c>
      <c r="O761" s="8">
        <f t="shared" si="70"/>
        <v>267.62</v>
      </c>
      <c r="P761" s="5">
        <f t="shared" si="73"/>
        <v>268.72214556840356</v>
      </c>
      <c r="Q761" s="5">
        <f t="shared" si="74"/>
        <v>272.88733882471382</v>
      </c>
      <c r="R761" s="10">
        <f>Q761*Index!$H$16</f>
        <v>373.40725839025157</v>
      </c>
      <c r="T761" s="7">
        <v>10.066650344700962</v>
      </c>
      <c r="U761" s="5">
        <f t="shared" si="75"/>
        <v>10.222683425043828</v>
      </c>
      <c r="V761" s="5">
        <f>U761*(Index!$G$16/Index!$G$7)</f>
        <v>11.566027984875445</v>
      </c>
      <c r="X761" s="7">
        <v>384.97</v>
      </c>
      <c r="Y761" s="20">
        <f t="shared" si="71"/>
        <v>384.97</v>
      </c>
    </row>
    <row r="762" spans="1:25">
      <c r="A762" s="2" t="s">
        <v>969</v>
      </c>
      <c r="B762" s="2" t="s">
        <v>33</v>
      </c>
      <c r="C762" s="2">
        <v>75</v>
      </c>
      <c r="D762" s="2" t="s">
        <v>42</v>
      </c>
      <c r="E762" s="2" t="s">
        <v>41</v>
      </c>
      <c r="F762" s="2" t="s">
        <v>22</v>
      </c>
      <c r="G762" s="16">
        <v>76.166613709999993</v>
      </c>
      <c r="H762" s="16">
        <v>17.10148062</v>
      </c>
      <c r="I762" s="16">
        <f t="shared" si="72"/>
        <v>16.885108880145964</v>
      </c>
      <c r="J762" s="7">
        <v>1.2614625180000001</v>
      </c>
      <c r="K762" s="18">
        <v>1</v>
      </c>
      <c r="L762" s="15">
        <v>1.0005027049999999</v>
      </c>
      <c r="M762" s="15">
        <v>0.99717882300000005</v>
      </c>
      <c r="N762" s="7">
        <v>117.38126020325858</v>
      </c>
      <c r="O762" s="8">
        <f t="shared" si="70"/>
        <v>117.38</v>
      </c>
      <c r="P762" s="5">
        <f t="shared" si="73"/>
        <v>117.86252337009194</v>
      </c>
      <c r="Q762" s="5">
        <f t="shared" si="74"/>
        <v>119.68939248232837</v>
      </c>
      <c r="R762" s="10">
        <f>Q762*Index!$H$16</f>
        <v>163.77779965060603</v>
      </c>
      <c r="T762" s="7">
        <v>9.6877695937550943</v>
      </c>
      <c r="U762" s="5">
        <f t="shared" si="75"/>
        <v>9.8379300224582984</v>
      </c>
      <c r="V762" s="5">
        <f>U762*(Index!$G$16/Index!$G$7)</f>
        <v>11.130714825252564</v>
      </c>
      <c r="X762" s="7">
        <v>174.91</v>
      </c>
      <c r="Y762" s="20">
        <f t="shared" si="71"/>
        <v>174.91</v>
      </c>
    </row>
    <row r="763" spans="1:25">
      <c r="A763" s="2" t="s">
        <v>970</v>
      </c>
      <c r="B763" s="2" t="s">
        <v>33</v>
      </c>
      <c r="C763" s="2">
        <v>75</v>
      </c>
      <c r="D763" s="2" t="s">
        <v>43</v>
      </c>
      <c r="E763" s="2" t="s">
        <v>41</v>
      </c>
      <c r="F763" s="2" t="s">
        <v>22</v>
      </c>
      <c r="G763" s="16">
        <v>76.166613709999993</v>
      </c>
      <c r="H763" s="16">
        <v>27.303106140000001</v>
      </c>
      <c r="I763" s="16">
        <f t="shared" si="72"/>
        <v>27.854200776118859</v>
      </c>
      <c r="J763" s="7">
        <v>1.521395815</v>
      </c>
      <c r="K763" s="18">
        <v>0</v>
      </c>
      <c r="L763" s="15">
        <v>1.020924349</v>
      </c>
      <c r="M763" s="15">
        <v>0.98472148800000003</v>
      </c>
      <c r="N763" s="7">
        <v>158.25683185800315</v>
      </c>
      <c r="O763" s="8">
        <f t="shared" si="70"/>
        <v>158.26</v>
      </c>
      <c r="P763" s="5">
        <f t="shared" si="73"/>
        <v>158.90568486862097</v>
      </c>
      <c r="Q763" s="5">
        <f t="shared" si="74"/>
        <v>161.3687229840846</v>
      </c>
      <c r="R763" s="10">
        <f>Q763*Index!$H$16</f>
        <v>220.80999689812631</v>
      </c>
      <c r="T763" s="7">
        <v>10.611427951066963</v>
      </c>
      <c r="U763" s="5">
        <f t="shared" si="75"/>
        <v>10.775905084308501</v>
      </c>
      <c r="V763" s="5">
        <f>U763*(Index!$G$16/Index!$G$7)</f>
        <v>12.191947513716475</v>
      </c>
      <c r="X763" s="7">
        <v>233</v>
      </c>
      <c r="Y763" s="20">
        <f t="shared" si="71"/>
        <v>233</v>
      </c>
    </row>
    <row r="764" spans="1:25">
      <c r="A764" s="2" t="s">
        <v>971</v>
      </c>
      <c r="B764" s="2" t="s">
        <v>33</v>
      </c>
      <c r="C764" s="2">
        <v>75</v>
      </c>
      <c r="D764" s="2" t="s">
        <v>44</v>
      </c>
      <c r="E764" s="2" t="s">
        <v>41</v>
      </c>
      <c r="F764" s="2" t="s">
        <v>22</v>
      </c>
      <c r="G764" s="16">
        <v>76.166613709999993</v>
      </c>
      <c r="H764" s="16">
        <v>37.172954709999999</v>
      </c>
      <c r="I764" s="16">
        <f t="shared" si="72"/>
        <v>36.669007461646487</v>
      </c>
      <c r="J764" s="7">
        <v>1.6013025540000001</v>
      </c>
      <c r="K764" s="18">
        <v>0</v>
      </c>
      <c r="L764" s="15">
        <v>1.0388986330000001</v>
      </c>
      <c r="M764" s="15">
        <v>0.95827794899999996</v>
      </c>
      <c r="N764" s="7">
        <v>180.6839684957348</v>
      </c>
      <c r="O764" s="8">
        <f t="shared" si="70"/>
        <v>180.68</v>
      </c>
      <c r="P764" s="5">
        <f t="shared" si="73"/>
        <v>181.42477276656732</v>
      </c>
      <c r="Q764" s="5">
        <f t="shared" si="74"/>
        <v>184.23685674444911</v>
      </c>
      <c r="R764" s="10">
        <f>Q764*Index!$H$16</f>
        <v>252.10176429464991</v>
      </c>
      <c r="T764" s="7">
        <v>10.183361297294596</v>
      </c>
      <c r="U764" s="5">
        <f t="shared" si="75"/>
        <v>10.341203397402662</v>
      </c>
      <c r="V764" s="5">
        <f>U764*(Index!$G$16/Index!$G$7)</f>
        <v>11.700122454993799</v>
      </c>
      <c r="X764" s="7">
        <v>263.8</v>
      </c>
      <c r="Y764" s="20">
        <f t="shared" si="71"/>
        <v>263.8</v>
      </c>
    </row>
    <row r="765" spans="1:25">
      <c r="A765" s="2" t="s">
        <v>972</v>
      </c>
      <c r="B765" s="2" t="s">
        <v>33</v>
      </c>
      <c r="C765" s="2">
        <v>75</v>
      </c>
      <c r="D765" s="2" t="s">
        <v>45</v>
      </c>
      <c r="E765" s="2" t="s">
        <v>41</v>
      </c>
      <c r="F765" s="2" t="s">
        <v>22</v>
      </c>
      <c r="G765" s="16">
        <v>76.166613709999993</v>
      </c>
      <c r="H765" s="16">
        <v>49.031194810000002</v>
      </c>
      <c r="I765" s="16">
        <f t="shared" si="72"/>
        <v>56.005332458292898</v>
      </c>
      <c r="J765" s="7">
        <v>1.6131401510000001</v>
      </c>
      <c r="K765" s="18">
        <v>0</v>
      </c>
      <c r="L765" s="15">
        <v>1.059430622</v>
      </c>
      <c r="M765" s="15">
        <v>0.996483326</v>
      </c>
      <c r="N765" s="7">
        <v>213.21187315334669</v>
      </c>
      <c r="O765" s="8">
        <f t="shared" si="70"/>
        <v>213.21</v>
      </c>
      <c r="P765" s="5">
        <f t="shared" si="73"/>
        <v>214.0860418332754</v>
      </c>
      <c r="Q765" s="5">
        <f t="shared" si="74"/>
        <v>217.40437548169118</v>
      </c>
      <c r="R765" s="10">
        <f>Q765*Index!$H$16</f>
        <v>297.48676563850569</v>
      </c>
      <c r="T765" s="7">
        <v>10.055324199814224</v>
      </c>
      <c r="U765" s="5">
        <f t="shared" si="75"/>
        <v>10.211181724911345</v>
      </c>
      <c r="V765" s="5">
        <f>U765*(Index!$G$16/Index!$G$7)</f>
        <v>11.553014866883348</v>
      </c>
      <c r="X765" s="7">
        <v>309.04000000000002</v>
      </c>
      <c r="Y765" s="20">
        <f t="shared" si="71"/>
        <v>309.04000000000002</v>
      </c>
    </row>
    <row r="766" spans="1:25">
      <c r="A766" s="2" t="s">
        <v>973</v>
      </c>
      <c r="B766" s="2" t="s">
        <v>33</v>
      </c>
      <c r="C766" s="2">
        <v>75</v>
      </c>
      <c r="D766" s="2" t="s">
        <v>1434</v>
      </c>
      <c r="E766" s="2" t="s">
        <v>41</v>
      </c>
      <c r="F766" s="2" t="s">
        <v>22</v>
      </c>
      <c r="G766" s="16">
        <v>76.166613709999993</v>
      </c>
      <c r="H766" s="16">
        <v>61.641286010000002</v>
      </c>
      <c r="I766" s="16">
        <f t="shared" si="72"/>
        <v>54.3776861248801</v>
      </c>
      <c r="J766" s="7">
        <v>1.617978087</v>
      </c>
      <c r="K766" s="18">
        <v>0</v>
      </c>
      <c r="L766" s="15">
        <v>1.0519122460000001</v>
      </c>
      <c r="M766" s="15">
        <v>0.90054265499999997</v>
      </c>
      <c r="N766" s="7">
        <v>211.21781655079755</v>
      </c>
      <c r="O766" s="8">
        <f t="shared" si="70"/>
        <v>211.22</v>
      </c>
      <c r="P766" s="5">
        <f t="shared" si="73"/>
        <v>212.08380959865582</v>
      </c>
      <c r="Q766" s="5">
        <f t="shared" si="74"/>
        <v>215.37110864743499</v>
      </c>
      <c r="R766" s="10">
        <f>Q766*Index!$H$16</f>
        <v>294.70453104519203</v>
      </c>
      <c r="T766" s="7">
        <v>9.4507614808932043</v>
      </c>
      <c r="U766" s="5">
        <f t="shared" si="75"/>
        <v>9.5972482838470494</v>
      </c>
      <c r="V766" s="5">
        <f>U766*(Index!$G$16/Index!$G$7)</f>
        <v>10.858405529495002</v>
      </c>
      <c r="X766" s="7">
        <v>305.56</v>
      </c>
      <c r="Y766" s="20">
        <f t="shared" si="71"/>
        <v>305.56</v>
      </c>
    </row>
    <row r="767" spans="1:25">
      <c r="A767" s="2" t="s">
        <v>974</v>
      </c>
      <c r="B767" s="2" t="s">
        <v>33</v>
      </c>
      <c r="C767" s="2">
        <v>75</v>
      </c>
      <c r="D767" s="2" t="s">
        <v>1435</v>
      </c>
      <c r="E767" s="2" t="s">
        <v>41</v>
      </c>
      <c r="F767" s="2" t="s">
        <v>197</v>
      </c>
      <c r="G767" s="16">
        <v>76.166613709999993</v>
      </c>
      <c r="H767" s="16">
        <v>84.374350100000001</v>
      </c>
      <c r="I767" s="16">
        <f t="shared" si="72"/>
        <v>97.00239330786205</v>
      </c>
      <c r="J767" s="7">
        <v>1.5585985149999999</v>
      </c>
      <c r="K767" s="18">
        <v>0</v>
      </c>
      <c r="L767" s="15">
        <v>1.096866782</v>
      </c>
      <c r="M767" s="15">
        <v>0.98340048099999999</v>
      </c>
      <c r="N767" s="7">
        <v>269.90095719760473</v>
      </c>
      <c r="O767" s="8">
        <f t="shared" si="70"/>
        <v>269.89999999999998</v>
      </c>
      <c r="P767" s="5">
        <f t="shared" si="73"/>
        <v>271.00755112211488</v>
      </c>
      <c r="Q767" s="5">
        <f t="shared" si="74"/>
        <v>275.2081681645077</v>
      </c>
      <c r="R767" s="10">
        <f>Q767*Index!$H$16</f>
        <v>376.58298110679999</v>
      </c>
      <c r="T767" s="7">
        <v>13.894446908119956</v>
      </c>
      <c r="U767" s="5">
        <f t="shared" si="75"/>
        <v>14.109810835195816</v>
      </c>
      <c r="V767" s="5">
        <f>U767*(Index!$G$16/Index!$G$7)</f>
        <v>15.963955861273668</v>
      </c>
      <c r="X767" s="7">
        <v>392.55</v>
      </c>
      <c r="Y767" s="20">
        <f t="shared" si="71"/>
        <v>392.55</v>
      </c>
    </row>
    <row r="768" spans="1:25">
      <c r="A768" s="2" t="s">
        <v>975</v>
      </c>
      <c r="B768" s="2" t="s">
        <v>33</v>
      </c>
      <c r="C768" s="2">
        <v>75</v>
      </c>
      <c r="D768" s="2" t="s">
        <v>1429</v>
      </c>
      <c r="E768" s="2" t="s">
        <v>41</v>
      </c>
      <c r="F768" s="2" t="s">
        <v>197</v>
      </c>
      <c r="G768" s="16">
        <v>76.166613709999993</v>
      </c>
      <c r="H768" s="16">
        <v>62.793619530000001</v>
      </c>
      <c r="I768" s="16">
        <f t="shared" si="72"/>
        <v>46.321621778423776</v>
      </c>
      <c r="J768" s="7">
        <v>1.613319277</v>
      </c>
      <c r="K768" s="18">
        <v>0</v>
      </c>
      <c r="L768" s="15">
        <v>0.97955364599999994</v>
      </c>
      <c r="M768" s="15">
        <v>0.89986139099999995</v>
      </c>
      <c r="N768" s="7">
        <v>197.6126316106938</v>
      </c>
      <c r="O768" s="8">
        <f t="shared" si="70"/>
        <v>197.61</v>
      </c>
      <c r="P768" s="5">
        <f t="shared" si="73"/>
        <v>198.42284340029764</v>
      </c>
      <c r="Q768" s="5">
        <f t="shared" si="74"/>
        <v>201.49839747300226</v>
      </c>
      <c r="R768" s="10">
        <f>Q768*Index!$H$16</f>
        <v>275.72171173083694</v>
      </c>
      <c r="T768" s="7">
        <v>10.629624838314893</v>
      </c>
      <c r="U768" s="5">
        <f t="shared" si="75"/>
        <v>10.794384023308774</v>
      </c>
      <c r="V768" s="5">
        <f>U768*(Index!$G$16/Index!$G$7)</f>
        <v>12.212854737066889</v>
      </c>
      <c r="X768" s="7">
        <v>282.98</v>
      </c>
      <c r="Y768" s="20">
        <f t="shared" si="71"/>
        <v>282.98</v>
      </c>
    </row>
    <row r="769" spans="1:25">
      <c r="A769" s="2" t="s">
        <v>976</v>
      </c>
      <c r="B769" s="2" t="s">
        <v>33</v>
      </c>
      <c r="C769" s="2">
        <v>75</v>
      </c>
      <c r="D769" s="2" t="s">
        <v>203</v>
      </c>
      <c r="E769" s="2" t="s">
        <v>41</v>
      </c>
      <c r="F769" s="2" t="s">
        <v>22</v>
      </c>
      <c r="G769" s="16">
        <v>76.166613709999993</v>
      </c>
      <c r="H769" s="16">
        <v>44.207630209999998</v>
      </c>
      <c r="I769" s="16">
        <f t="shared" si="72"/>
        <v>34.773730465991534</v>
      </c>
      <c r="J769" s="7">
        <v>1.893073644</v>
      </c>
      <c r="K769" s="18">
        <v>1</v>
      </c>
      <c r="L769" s="15">
        <v>1.035402113</v>
      </c>
      <c r="M769" s="15">
        <v>0.89011657799999999</v>
      </c>
      <c r="N769" s="7">
        <v>210.01824151802299</v>
      </c>
      <c r="O769" s="8">
        <f t="shared" si="70"/>
        <v>210.02</v>
      </c>
      <c r="P769" s="5">
        <f t="shared" si="73"/>
        <v>210.87931630824687</v>
      </c>
      <c r="Q769" s="5">
        <f t="shared" si="74"/>
        <v>214.1479457110247</v>
      </c>
      <c r="R769" s="10">
        <f>Q769*Index!$H$16</f>
        <v>293.03080766683138</v>
      </c>
      <c r="T769" s="7">
        <v>9.8109188192747983</v>
      </c>
      <c r="U769" s="5">
        <f t="shared" si="75"/>
        <v>9.9629880609735579</v>
      </c>
      <c r="V769" s="5">
        <f>U769*(Index!$G$16/Index!$G$7)</f>
        <v>11.272206517116722</v>
      </c>
      <c r="X769" s="7">
        <v>304.3</v>
      </c>
      <c r="Y769" s="20">
        <f t="shared" si="71"/>
        <v>304.3</v>
      </c>
    </row>
    <row r="770" spans="1:25">
      <c r="A770" s="2" t="s">
        <v>977</v>
      </c>
      <c r="B770" s="2" t="s">
        <v>0</v>
      </c>
      <c r="C770" s="2">
        <v>90</v>
      </c>
      <c r="D770" s="2" t="s">
        <v>42</v>
      </c>
      <c r="E770" s="2" t="s">
        <v>34</v>
      </c>
      <c r="F770" s="2" t="s">
        <v>22</v>
      </c>
      <c r="G770" s="16">
        <v>92.284565540000003</v>
      </c>
      <c r="H770" s="16">
        <v>40.272225939999998</v>
      </c>
      <c r="I770" s="16">
        <f t="shared" si="72"/>
        <v>40.338862901860963</v>
      </c>
      <c r="J770" s="7">
        <v>1.261081374</v>
      </c>
      <c r="K770" s="18">
        <v>1</v>
      </c>
      <c r="L770" s="15">
        <v>1.0005027049999999</v>
      </c>
      <c r="M770" s="15">
        <v>1</v>
      </c>
      <c r="N770" s="7">
        <v>167.24893539999999</v>
      </c>
      <c r="O770" s="8">
        <f t="shared" ref="O770:O833" si="76">ROUND(J770*SUM(G770:H770)*L770*$M770,2)</f>
        <v>167.25</v>
      </c>
      <c r="P770" s="5">
        <f t="shared" si="73"/>
        <v>167.93465603513999</v>
      </c>
      <c r="Q770" s="5">
        <f t="shared" si="74"/>
        <v>170.53764320368467</v>
      </c>
      <c r="R770" s="10">
        <f>Q770*Index!$H$16</f>
        <v>233.35635165516769</v>
      </c>
      <c r="T770" s="7">
        <v>14.102571259999999</v>
      </c>
      <c r="U770" s="5">
        <f t="shared" si="75"/>
        <v>14.32116111453</v>
      </c>
      <c r="V770" s="5">
        <f>U770*(Index!$G$16/Index!$G$7)</f>
        <v>16.203079303109089</v>
      </c>
      <c r="X770" s="7">
        <v>249.56</v>
      </c>
      <c r="Y770" s="20">
        <f t="shared" ref="Y770:Y833" si="77">ROUND((R770+V770) * IF(D770 = "Forensische en beveiligde zorg - niet klinische of ambulante zorg", 0.982799429, 1),2)</f>
        <v>249.56</v>
      </c>
    </row>
    <row r="771" spans="1:25">
      <c r="A771" s="2" t="s">
        <v>978</v>
      </c>
      <c r="B771" s="2" t="s">
        <v>0</v>
      </c>
      <c r="C771" s="2">
        <v>90</v>
      </c>
      <c r="D771" s="2" t="s">
        <v>43</v>
      </c>
      <c r="E771" s="2" t="s">
        <v>34</v>
      </c>
      <c r="F771" s="2" t="s">
        <v>22</v>
      </c>
      <c r="G771" s="16">
        <v>92.284565540000003</v>
      </c>
      <c r="H771" s="16">
        <v>64.282162920000005</v>
      </c>
      <c r="I771" s="16">
        <f t="shared" si="72"/>
        <v>67.558219788085282</v>
      </c>
      <c r="J771" s="7">
        <v>1.543853911</v>
      </c>
      <c r="K771" s="18">
        <v>0</v>
      </c>
      <c r="L771" s="15">
        <v>1.020924349</v>
      </c>
      <c r="M771" s="15">
        <v>1</v>
      </c>
      <c r="N771" s="7">
        <v>246.77390940000001</v>
      </c>
      <c r="O771" s="8">
        <f t="shared" si="76"/>
        <v>246.77</v>
      </c>
      <c r="P771" s="5">
        <f t="shared" si="73"/>
        <v>247.78568242854001</v>
      </c>
      <c r="Q771" s="5">
        <f t="shared" si="74"/>
        <v>251.62636050618241</v>
      </c>
      <c r="R771" s="10">
        <f>Q771*Index!$H$16</f>
        <v>344.31465314586927</v>
      </c>
      <c r="T771" s="7">
        <v>15.19356831</v>
      </c>
      <c r="U771" s="5">
        <f t="shared" si="75"/>
        <v>15.429068618805001</v>
      </c>
      <c r="V771" s="5">
        <f>U771*(Index!$G$16/Index!$G$7)</f>
        <v>17.456574952568982</v>
      </c>
      <c r="X771" s="7">
        <v>361.77</v>
      </c>
      <c r="Y771" s="20">
        <f t="shared" si="77"/>
        <v>361.77</v>
      </c>
    </row>
    <row r="772" spans="1:25">
      <c r="A772" s="2" t="s">
        <v>979</v>
      </c>
      <c r="B772" s="2" t="s">
        <v>0</v>
      </c>
      <c r="C772" s="2">
        <v>90</v>
      </c>
      <c r="D772" s="2" t="s">
        <v>44</v>
      </c>
      <c r="E772" s="2" t="s">
        <v>34</v>
      </c>
      <c r="F772" s="2" t="s">
        <v>22</v>
      </c>
      <c r="G772" s="16">
        <v>92.284565540000003</v>
      </c>
      <c r="H772" s="16">
        <v>87.455270979999995</v>
      </c>
      <c r="I772" s="16">
        <f t="shared" si="72"/>
        <v>94.446904916271464</v>
      </c>
      <c r="J772" s="7">
        <v>1.643129633</v>
      </c>
      <c r="K772" s="18">
        <v>0</v>
      </c>
      <c r="L772" s="15">
        <v>1.0388986330000001</v>
      </c>
      <c r="M772" s="15">
        <v>1</v>
      </c>
      <c r="N772" s="7">
        <v>306.82401270000003</v>
      </c>
      <c r="O772" s="8">
        <f t="shared" si="76"/>
        <v>306.82</v>
      </c>
      <c r="P772" s="5">
        <f t="shared" si="73"/>
        <v>308.08199115207003</v>
      </c>
      <c r="Q772" s="5">
        <f t="shared" si="74"/>
        <v>312.85726201492713</v>
      </c>
      <c r="R772" s="10">
        <f>Q772*Index!$H$16</f>
        <v>428.10037643965086</v>
      </c>
      <c r="T772" s="7">
        <v>17.23318733</v>
      </c>
      <c r="U772" s="5">
        <f t="shared" si="75"/>
        <v>17.500301733615</v>
      </c>
      <c r="V772" s="5">
        <f>U772*(Index!$G$16/Index!$G$7)</f>
        <v>19.799985109476044</v>
      </c>
      <c r="X772" s="7">
        <v>447.9</v>
      </c>
      <c r="Y772" s="20">
        <f t="shared" si="77"/>
        <v>447.9</v>
      </c>
    </row>
    <row r="773" spans="1:25">
      <c r="A773" s="2" t="s">
        <v>980</v>
      </c>
      <c r="B773" s="2" t="s">
        <v>0</v>
      </c>
      <c r="C773" s="2">
        <v>90</v>
      </c>
      <c r="D773" s="2" t="s">
        <v>45</v>
      </c>
      <c r="E773" s="2" t="s">
        <v>34</v>
      </c>
      <c r="F773" s="2" t="s">
        <v>22</v>
      </c>
      <c r="G773" s="16">
        <v>92.284565540000003</v>
      </c>
      <c r="H773" s="16">
        <v>115.3051639</v>
      </c>
      <c r="I773" s="16">
        <f t="shared" si="72"/>
        <v>127.64235064143089</v>
      </c>
      <c r="J773" s="7">
        <v>1.7261119840000001</v>
      </c>
      <c r="K773" s="18">
        <v>0</v>
      </c>
      <c r="L773" s="15">
        <v>1.059430622</v>
      </c>
      <c r="M773" s="15">
        <v>1</v>
      </c>
      <c r="N773" s="7">
        <v>379.61848559999999</v>
      </c>
      <c r="O773" s="8">
        <f t="shared" si="76"/>
        <v>379.62</v>
      </c>
      <c r="P773" s="5">
        <f t="shared" si="73"/>
        <v>381.17492139095998</v>
      </c>
      <c r="Q773" s="5">
        <f t="shared" si="74"/>
        <v>387.08313267251987</v>
      </c>
      <c r="R773" s="10">
        <f>Q773*Index!$H$16</f>
        <v>529.66785473766197</v>
      </c>
      <c r="T773" s="7">
        <v>17.063481509999999</v>
      </c>
      <c r="U773" s="5">
        <f t="shared" si="75"/>
        <v>17.327965473405001</v>
      </c>
      <c r="V773" s="5">
        <f>U773*(Index!$G$16/Index!$G$7)</f>
        <v>19.605002449295597</v>
      </c>
      <c r="X773" s="7">
        <v>549.27</v>
      </c>
      <c r="Y773" s="20">
        <f t="shared" si="77"/>
        <v>549.27</v>
      </c>
    </row>
    <row r="774" spans="1:25">
      <c r="A774" s="2" t="s">
        <v>981</v>
      </c>
      <c r="B774" s="2" t="s">
        <v>0</v>
      </c>
      <c r="C774" s="2">
        <v>90</v>
      </c>
      <c r="D774" s="2" t="s">
        <v>1434</v>
      </c>
      <c r="E774" s="2" t="s">
        <v>34</v>
      </c>
      <c r="F774" s="2" t="s">
        <v>22</v>
      </c>
      <c r="G774" s="16">
        <v>92.284565540000003</v>
      </c>
      <c r="H774" s="16">
        <v>144.86334350000001</v>
      </c>
      <c r="I774" s="16">
        <f t="shared" si="72"/>
        <v>157.17422409247013</v>
      </c>
      <c r="J774" s="7">
        <v>1.7294778980000001</v>
      </c>
      <c r="K774" s="18">
        <v>0</v>
      </c>
      <c r="L774" s="15">
        <v>1.0519122460000001</v>
      </c>
      <c r="M774" s="15">
        <v>1</v>
      </c>
      <c r="N774" s="7">
        <v>431.43346320000001</v>
      </c>
      <c r="O774" s="8">
        <f t="shared" si="76"/>
        <v>431.43</v>
      </c>
      <c r="P774" s="5">
        <f t="shared" si="73"/>
        <v>433.20234039911998</v>
      </c>
      <c r="Q774" s="5">
        <f t="shared" si="74"/>
        <v>439.91697667530639</v>
      </c>
      <c r="R774" s="10">
        <f>Q774*Index!$H$16</f>
        <v>601.96340690313332</v>
      </c>
      <c r="T774" s="7">
        <v>20.300295590000001</v>
      </c>
      <c r="U774" s="5">
        <f t="shared" si="75"/>
        <v>20.614950171645003</v>
      </c>
      <c r="V774" s="5">
        <f>U774*(Index!$G$16/Index!$G$7)</f>
        <v>23.323923932530143</v>
      </c>
      <c r="X774" s="7">
        <v>625.29</v>
      </c>
      <c r="Y774" s="20">
        <f t="shared" si="77"/>
        <v>625.29</v>
      </c>
    </row>
    <row r="775" spans="1:25">
      <c r="A775" s="2" t="s">
        <v>982</v>
      </c>
      <c r="B775" s="2" t="s">
        <v>0</v>
      </c>
      <c r="C775" s="2">
        <v>90</v>
      </c>
      <c r="D775" s="2" t="s">
        <v>1435</v>
      </c>
      <c r="E775" s="2" t="s">
        <v>34</v>
      </c>
      <c r="F775" s="2" t="s">
        <v>197</v>
      </c>
      <c r="G775" s="16">
        <v>92.284565540000003</v>
      </c>
      <c r="H775" s="16">
        <v>198.70172640000001</v>
      </c>
      <c r="I775" s="16">
        <f t="shared" si="72"/>
        <v>226.88863210634031</v>
      </c>
      <c r="J775" s="7">
        <v>1.73496104</v>
      </c>
      <c r="K775" s="18">
        <v>0</v>
      </c>
      <c r="L775" s="15">
        <v>1.096866782</v>
      </c>
      <c r="M775" s="15">
        <v>1</v>
      </c>
      <c r="N775" s="7">
        <v>553.75306320000004</v>
      </c>
      <c r="O775" s="8">
        <f t="shared" si="76"/>
        <v>553.75</v>
      </c>
      <c r="P775" s="5">
        <f t="shared" si="73"/>
        <v>556.02345075912001</v>
      </c>
      <c r="Q775" s="5">
        <f t="shared" si="74"/>
        <v>564.64181424588639</v>
      </c>
      <c r="R775" s="10">
        <f>Q775*Index!$H$16</f>
        <v>772.63149231517025</v>
      </c>
      <c r="T775" s="7">
        <v>25.671384840000002</v>
      </c>
      <c r="U775" s="5">
        <f t="shared" si="75"/>
        <v>26.069291305020002</v>
      </c>
      <c r="V775" s="5">
        <f>U775*(Index!$G$16/Index!$G$7)</f>
        <v>29.495010286737774</v>
      </c>
      <c r="X775" s="7">
        <v>802.13</v>
      </c>
      <c r="Y775" s="20">
        <f t="shared" si="77"/>
        <v>802.13</v>
      </c>
    </row>
    <row r="776" spans="1:25">
      <c r="A776" s="2" t="s">
        <v>983</v>
      </c>
      <c r="B776" s="2" t="s">
        <v>0</v>
      </c>
      <c r="C776" s="2">
        <v>90</v>
      </c>
      <c r="D776" s="2" t="s">
        <v>1429</v>
      </c>
      <c r="E776" s="2" t="s">
        <v>34</v>
      </c>
      <c r="F776" s="2" t="s">
        <v>197</v>
      </c>
      <c r="G776" s="16">
        <v>92.284565540000003</v>
      </c>
      <c r="H776" s="16">
        <v>147.88295489999999</v>
      </c>
      <c r="I776" s="16">
        <f t="shared" si="72"/>
        <v>142.97240475778148</v>
      </c>
      <c r="J776" s="7">
        <v>1.7596624830000001</v>
      </c>
      <c r="K776" s="18">
        <v>0</v>
      </c>
      <c r="L776" s="15">
        <v>0.97955364599999994</v>
      </c>
      <c r="M776" s="15">
        <v>1</v>
      </c>
      <c r="N776" s="7">
        <v>413.9728647</v>
      </c>
      <c r="O776" s="8">
        <f t="shared" si="76"/>
        <v>413.97</v>
      </c>
      <c r="P776" s="5">
        <f t="shared" si="73"/>
        <v>415.67015344526999</v>
      </c>
      <c r="Q776" s="5">
        <f t="shared" si="74"/>
        <v>422.11304082367172</v>
      </c>
      <c r="R776" s="10">
        <f>Q776*Index!$H$16</f>
        <v>577.60126938679673</v>
      </c>
      <c r="T776" s="7">
        <v>20.696935379999999</v>
      </c>
      <c r="U776" s="5">
        <f t="shared" si="75"/>
        <v>21.017737878390001</v>
      </c>
      <c r="V776" s="5">
        <f>U776*(Index!$G$16/Index!$G$7)</f>
        <v>23.779641251992814</v>
      </c>
      <c r="X776" s="7">
        <v>591.04</v>
      </c>
      <c r="Y776" s="20">
        <f t="shared" si="77"/>
        <v>591.04</v>
      </c>
    </row>
    <row r="777" spans="1:25">
      <c r="A777" s="2" t="s">
        <v>984</v>
      </c>
      <c r="B777" s="2" t="s">
        <v>0</v>
      </c>
      <c r="C777" s="2">
        <v>90</v>
      </c>
      <c r="D777" s="2" t="s">
        <v>203</v>
      </c>
      <c r="E777" s="2" t="s">
        <v>34</v>
      </c>
      <c r="F777" s="2" t="s">
        <v>22</v>
      </c>
      <c r="G777" s="16">
        <v>92.284565540000003</v>
      </c>
      <c r="H777" s="16">
        <v>104.1963805</v>
      </c>
      <c r="I777" s="16">
        <f t="shared" si="72"/>
        <v>111.15222115405497</v>
      </c>
      <c r="J777" s="7">
        <v>1.892692501</v>
      </c>
      <c r="K777" s="18">
        <v>1</v>
      </c>
      <c r="L777" s="15">
        <v>1.035402113</v>
      </c>
      <c r="M777" s="15">
        <v>1</v>
      </c>
      <c r="N777" s="7">
        <v>385.04328040000001</v>
      </c>
      <c r="O777" s="8">
        <f t="shared" si="76"/>
        <v>385.04</v>
      </c>
      <c r="P777" s="5">
        <f t="shared" si="73"/>
        <v>386.62195784964001</v>
      </c>
      <c r="Q777" s="5">
        <f t="shared" si="74"/>
        <v>392.61459819630949</v>
      </c>
      <c r="R777" s="10">
        <f>Q777*Index!$H$16</f>
        <v>537.23687345804024</v>
      </c>
      <c r="T777" s="7">
        <v>18.281909299999999</v>
      </c>
      <c r="U777" s="5">
        <f t="shared" si="75"/>
        <v>18.565278894150001</v>
      </c>
      <c r="V777" s="5">
        <f>U777*(Index!$G$16/Index!$G$7)</f>
        <v>21.00490901544628</v>
      </c>
      <c r="X777" s="7">
        <v>558.24</v>
      </c>
      <c r="Y777" s="20">
        <f t="shared" si="77"/>
        <v>558.24</v>
      </c>
    </row>
    <row r="778" spans="1:25">
      <c r="A778" s="2" t="s">
        <v>985</v>
      </c>
      <c r="B778" s="2" t="s">
        <v>0</v>
      </c>
      <c r="C778" s="2">
        <v>90</v>
      </c>
      <c r="D778" s="2" t="s">
        <v>42</v>
      </c>
      <c r="E778" s="2" t="s">
        <v>35</v>
      </c>
      <c r="F778" s="2" t="s">
        <v>22</v>
      </c>
      <c r="G778" s="16">
        <v>92.284565540000003</v>
      </c>
      <c r="H778" s="16">
        <v>38.354457609999997</v>
      </c>
      <c r="I778" s="16">
        <f t="shared" si="72"/>
        <v>38.420130500132629</v>
      </c>
      <c r="J778" s="7">
        <v>2.483560797</v>
      </c>
      <c r="K778" s="18">
        <v>0</v>
      </c>
      <c r="L778" s="15">
        <v>1.0005027049999999</v>
      </c>
      <c r="M778" s="15">
        <v>1</v>
      </c>
      <c r="N778" s="7">
        <v>324.61305909999999</v>
      </c>
      <c r="O778" s="8">
        <f t="shared" si="76"/>
        <v>324.61</v>
      </c>
      <c r="P778" s="5">
        <f t="shared" si="73"/>
        <v>325.94397264230997</v>
      </c>
      <c r="Q778" s="5">
        <f t="shared" si="74"/>
        <v>330.99610421826583</v>
      </c>
      <c r="R778" s="10">
        <f>Q778*Index!$H$16</f>
        <v>452.92078535526116</v>
      </c>
      <c r="T778" s="7">
        <v>15.86186395</v>
      </c>
      <c r="U778" s="5">
        <f t="shared" si="75"/>
        <v>16.107722841225002</v>
      </c>
      <c r="V778" s="5">
        <f>U778*(Index!$G$16/Index!$G$7)</f>
        <v>18.224409913527872</v>
      </c>
      <c r="X778" s="7">
        <v>471.15</v>
      </c>
      <c r="Y778" s="20">
        <f t="shared" si="77"/>
        <v>471.15</v>
      </c>
    </row>
    <row r="779" spans="1:25">
      <c r="A779" s="2" t="s">
        <v>986</v>
      </c>
      <c r="B779" s="2" t="s">
        <v>0</v>
      </c>
      <c r="C779" s="2">
        <v>90</v>
      </c>
      <c r="D779" s="2" t="s">
        <v>43</v>
      </c>
      <c r="E779" s="2" t="s">
        <v>35</v>
      </c>
      <c r="F779" s="2" t="s">
        <v>22</v>
      </c>
      <c r="G779" s="16">
        <v>92.284565540000003</v>
      </c>
      <c r="H779" s="16">
        <v>61.23734769</v>
      </c>
      <c r="I779" s="16">
        <f t="shared" si="72"/>
        <v>64.449693781572236</v>
      </c>
      <c r="J779" s="7">
        <v>2.8455207680000001</v>
      </c>
      <c r="K779" s="18">
        <v>0</v>
      </c>
      <c r="L779" s="15">
        <v>1.020924349</v>
      </c>
      <c r="M779" s="15">
        <v>1</v>
      </c>
      <c r="N779" s="7">
        <v>445.99059019999999</v>
      </c>
      <c r="O779" s="8">
        <f t="shared" si="76"/>
        <v>445.99</v>
      </c>
      <c r="P779" s="5">
        <f t="shared" si="73"/>
        <v>447.81915161981999</v>
      </c>
      <c r="Q779" s="5">
        <f t="shared" si="74"/>
        <v>454.76034846992724</v>
      </c>
      <c r="R779" s="10">
        <f>Q779*Index!$H$16</f>
        <v>622.27443632270194</v>
      </c>
      <c r="T779" s="7">
        <v>17.37210348</v>
      </c>
      <c r="U779" s="5">
        <f t="shared" si="75"/>
        <v>17.641371083940001</v>
      </c>
      <c r="V779" s="5">
        <f>U779*(Index!$G$16/Index!$G$7)</f>
        <v>19.959592131020894</v>
      </c>
      <c r="X779" s="7">
        <v>642.23</v>
      </c>
      <c r="Y779" s="20">
        <f t="shared" si="77"/>
        <v>642.23</v>
      </c>
    </row>
    <row r="780" spans="1:25">
      <c r="A780" s="2" t="s">
        <v>987</v>
      </c>
      <c r="B780" s="2" t="s">
        <v>0</v>
      </c>
      <c r="C780" s="2">
        <v>90</v>
      </c>
      <c r="D780" s="2" t="s">
        <v>44</v>
      </c>
      <c r="E780" s="2" t="s">
        <v>35</v>
      </c>
      <c r="F780" s="2" t="s">
        <v>22</v>
      </c>
      <c r="G780" s="16">
        <v>92.284565540000003</v>
      </c>
      <c r="H780" s="16">
        <v>83.388708039999997</v>
      </c>
      <c r="I780" s="16">
        <f t="shared" si="72"/>
        <v>90.222158236897016</v>
      </c>
      <c r="J780" s="7">
        <v>2.8938253390000002</v>
      </c>
      <c r="K780" s="18">
        <v>0</v>
      </c>
      <c r="L780" s="15">
        <v>1.0388986330000001</v>
      </c>
      <c r="M780" s="15">
        <v>1</v>
      </c>
      <c r="N780" s="7">
        <v>528.14258210000003</v>
      </c>
      <c r="O780" s="8">
        <f t="shared" si="76"/>
        <v>528.14</v>
      </c>
      <c r="P780" s="5">
        <f t="shared" si="73"/>
        <v>530.30796668661003</v>
      </c>
      <c r="Q780" s="5">
        <f t="shared" si="74"/>
        <v>538.52774017025251</v>
      </c>
      <c r="R780" s="10">
        <f>Q780*Index!$H$16</f>
        <v>736.89812026508059</v>
      </c>
      <c r="T780" s="7">
        <v>21.30987228</v>
      </c>
      <c r="U780" s="5">
        <f t="shared" si="75"/>
        <v>21.640175300340001</v>
      </c>
      <c r="V780" s="5">
        <f>U780*(Index!$G$16/Index!$G$7)</f>
        <v>24.483872063197513</v>
      </c>
      <c r="X780" s="7">
        <v>761.38</v>
      </c>
      <c r="Y780" s="20">
        <f t="shared" si="77"/>
        <v>761.38</v>
      </c>
    </row>
    <row r="781" spans="1:25">
      <c r="A781" s="2" t="s">
        <v>988</v>
      </c>
      <c r="B781" s="2" t="s">
        <v>0</v>
      </c>
      <c r="C781" s="2">
        <v>90</v>
      </c>
      <c r="D781" s="2" t="s">
        <v>45</v>
      </c>
      <c r="E781" s="2" t="s">
        <v>35</v>
      </c>
      <c r="F781" s="2" t="s">
        <v>22</v>
      </c>
      <c r="G781" s="16">
        <v>92.284565540000003</v>
      </c>
      <c r="H781" s="16">
        <v>110.00084529999999</v>
      </c>
      <c r="I781" s="16">
        <f t="shared" si="72"/>
        <v>122.02279308774673</v>
      </c>
      <c r="J781" s="7">
        <v>2.8295098699999999</v>
      </c>
      <c r="K781" s="18">
        <v>0</v>
      </c>
      <c r="L781" s="15">
        <v>1.059430622</v>
      </c>
      <c r="M781" s="15">
        <v>1</v>
      </c>
      <c r="N781" s="7">
        <v>606.38478650000002</v>
      </c>
      <c r="O781" s="8">
        <f t="shared" si="76"/>
        <v>606.38</v>
      </c>
      <c r="P781" s="5">
        <f t="shared" si="73"/>
        <v>608.87096412464996</v>
      </c>
      <c r="Q781" s="5">
        <f t="shared" si="74"/>
        <v>618.30846406858211</v>
      </c>
      <c r="R781" s="10">
        <f>Q781*Index!$H$16</f>
        <v>846.06662002607754</v>
      </c>
      <c r="T781" s="7">
        <v>18.3119835</v>
      </c>
      <c r="U781" s="5">
        <f t="shared" si="75"/>
        <v>18.595819244250002</v>
      </c>
      <c r="V781" s="5">
        <f>U781*(Index!$G$16/Index!$G$7)</f>
        <v>21.039462618373978</v>
      </c>
      <c r="X781" s="7">
        <v>867.11</v>
      </c>
      <c r="Y781" s="20">
        <f t="shared" si="77"/>
        <v>867.11</v>
      </c>
    </row>
    <row r="782" spans="1:25">
      <c r="A782" s="2" t="s">
        <v>989</v>
      </c>
      <c r="B782" s="2" t="s">
        <v>0</v>
      </c>
      <c r="C782" s="2">
        <v>90</v>
      </c>
      <c r="D782" s="2" t="s">
        <v>1434</v>
      </c>
      <c r="E782" s="2" t="s">
        <v>35</v>
      </c>
      <c r="F782" s="2" t="s">
        <v>22</v>
      </c>
      <c r="G782" s="16">
        <v>92.284565540000003</v>
      </c>
      <c r="H782" s="16">
        <v>138.313333</v>
      </c>
      <c r="I782" s="16">
        <f t="shared" si="72"/>
        <v>150.28418783609158</v>
      </c>
      <c r="J782" s="7">
        <v>2.8900842249999998</v>
      </c>
      <c r="K782" s="18">
        <v>0</v>
      </c>
      <c r="L782" s="15">
        <v>1.0519122460000001</v>
      </c>
      <c r="M782" s="15">
        <v>1</v>
      </c>
      <c r="N782" s="7">
        <v>701.04412749999995</v>
      </c>
      <c r="O782" s="8">
        <f t="shared" si="76"/>
        <v>701.04</v>
      </c>
      <c r="P782" s="5">
        <f t="shared" si="73"/>
        <v>703.91840842274996</v>
      </c>
      <c r="Q782" s="5">
        <f t="shared" si="74"/>
        <v>714.82914375330267</v>
      </c>
      <c r="R782" s="10">
        <f>Q782*Index!$H$16</f>
        <v>978.14135289664887</v>
      </c>
      <c r="T782" s="7">
        <v>19.44805221</v>
      </c>
      <c r="U782" s="5">
        <f t="shared" si="75"/>
        <v>19.749497019255003</v>
      </c>
      <c r="V782" s="5">
        <f>U782*(Index!$G$16/Index!$G$7)</f>
        <v>22.344743128044016</v>
      </c>
      <c r="X782" s="7">
        <v>1000.49</v>
      </c>
      <c r="Y782" s="20">
        <f t="shared" si="77"/>
        <v>1000.49</v>
      </c>
    </row>
    <row r="783" spans="1:25">
      <c r="A783" s="2" t="s">
        <v>990</v>
      </c>
      <c r="B783" s="2" t="s">
        <v>0</v>
      </c>
      <c r="C783" s="2">
        <v>90</v>
      </c>
      <c r="D783" s="2" t="s">
        <v>1435</v>
      </c>
      <c r="E783" s="2" t="s">
        <v>35</v>
      </c>
      <c r="F783" s="2" t="s">
        <v>197</v>
      </c>
      <c r="G783" s="16">
        <v>92.284565540000003</v>
      </c>
      <c r="H783" s="16">
        <v>189.22913360000001</v>
      </c>
      <c r="I783" s="16">
        <f t="shared" si="72"/>
        <v>216.49845972460798</v>
      </c>
      <c r="J783" s="7">
        <v>3.2655199760000002</v>
      </c>
      <c r="K783" s="18">
        <v>0</v>
      </c>
      <c r="L783" s="15">
        <v>1.096866782</v>
      </c>
      <c r="M783" s="15">
        <v>1</v>
      </c>
      <c r="N783" s="7">
        <v>1008.337137</v>
      </c>
      <c r="O783" s="8">
        <f t="shared" si="76"/>
        <v>1008.34</v>
      </c>
      <c r="P783" s="5">
        <f t="shared" si="73"/>
        <v>1012.4713192616999</v>
      </c>
      <c r="Q783" s="5">
        <f t="shared" si="74"/>
        <v>1028.1646247102562</v>
      </c>
      <c r="R783" s="10">
        <f>Q783*Index!$H$16</f>
        <v>1406.8961034997235</v>
      </c>
      <c r="T783" s="7">
        <v>26.146026070000001</v>
      </c>
      <c r="U783" s="5">
        <f t="shared" si="75"/>
        <v>26.551289474085003</v>
      </c>
      <c r="V783" s="5">
        <f>U783*(Index!$G$16/Index!$G$7)</f>
        <v>30.04034697381616</v>
      </c>
      <c r="X783" s="7">
        <v>1436.94</v>
      </c>
      <c r="Y783" s="20">
        <f t="shared" si="77"/>
        <v>1436.94</v>
      </c>
    </row>
    <row r="784" spans="1:25">
      <c r="A784" s="2" t="s">
        <v>991</v>
      </c>
      <c r="B784" s="2" t="s">
        <v>0</v>
      </c>
      <c r="C784" s="2">
        <v>90</v>
      </c>
      <c r="D784" s="2" t="s">
        <v>1429</v>
      </c>
      <c r="E784" s="2" t="s">
        <v>35</v>
      </c>
      <c r="F784" s="2" t="s">
        <v>197</v>
      </c>
      <c r="G784" s="16">
        <v>92.284565540000003</v>
      </c>
      <c r="H784" s="16">
        <v>140.8284414</v>
      </c>
      <c r="I784" s="16">
        <f t="shared" si="72"/>
        <v>136.0621303381003</v>
      </c>
      <c r="J784" s="7">
        <v>3.3971029829999999</v>
      </c>
      <c r="K784" s="18">
        <v>0</v>
      </c>
      <c r="L784" s="15">
        <v>0.97955364599999994</v>
      </c>
      <c r="M784" s="15">
        <v>1</v>
      </c>
      <c r="N784" s="7">
        <v>775.71724210000002</v>
      </c>
      <c r="O784" s="8">
        <f t="shared" si="76"/>
        <v>775.72</v>
      </c>
      <c r="P784" s="5">
        <f t="shared" si="73"/>
        <v>778.89768279261</v>
      </c>
      <c r="Q784" s="5">
        <f t="shared" si="74"/>
        <v>790.97059687589547</v>
      </c>
      <c r="R784" s="10">
        <f>Q784*Index!$H$16</f>
        <v>1082.3300315755819</v>
      </c>
      <c r="T784" s="7">
        <v>22.398514110000001</v>
      </c>
      <c r="U784" s="5">
        <f t="shared" si="75"/>
        <v>22.745691078705001</v>
      </c>
      <c r="V784" s="5">
        <f>U784*(Index!$G$16/Index!$G$7)</f>
        <v>25.734661694319843</v>
      </c>
      <c r="X784" s="7">
        <v>1089.01</v>
      </c>
      <c r="Y784" s="20">
        <f t="shared" si="77"/>
        <v>1089.01</v>
      </c>
    </row>
    <row r="785" spans="1:25">
      <c r="A785" s="2" t="s">
        <v>992</v>
      </c>
      <c r="B785" s="2" t="s">
        <v>0</v>
      </c>
      <c r="C785" s="2">
        <v>90</v>
      </c>
      <c r="D785" s="2" t="s">
        <v>203</v>
      </c>
      <c r="E785" s="2" t="s">
        <v>35</v>
      </c>
      <c r="F785" s="2" t="s">
        <v>22</v>
      </c>
      <c r="G785" s="16">
        <v>92.284565540000003</v>
      </c>
      <c r="H785" s="16">
        <v>99.126198810000005</v>
      </c>
      <c r="I785" s="16">
        <f t="shared" si="72"/>
        <v>105.90254431893509</v>
      </c>
      <c r="J785" s="7">
        <v>3.1795770999999999</v>
      </c>
      <c r="K785" s="18">
        <v>1</v>
      </c>
      <c r="L785" s="15">
        <v>1.035402113</v>
      </c>
      <c r="M785" s="15">
        <v>1</v>
      </c>
      <c r="N785" s="7">
        <v>630.15119570000002</v>
      </c>
      <c r="O785" s="8">
        <f t="shared" si="76"/>
        <v>630.15</v>
      </c>
      <c r="P785" s="5">
        <f t="shared" si="73"/>
        <v>632.73481560236996</v>
      </c>
      <c r="Q785" s="5">
        <f t="shared" si="74"/>
        <v>642.5422052442068</v>
      </c>
      <c r="R785" s="10">
        <f>Q785*Index!$H$16</f>
        <v>879.22702567883493</v>
      </c>
      <c r="T785" s="7">
        <v>17.421756680000001</v>
      </c>
      <c r="U785" s="5">
        <f t="shared" si="75"/>
        <v>17.691793908540003</v>
      </c>
      <c r="V785" s="5">
        <f>U785*(Index!$G$16/Index!$G$7)</f>
        <v>20.016640928890482</v>
      </c>
      <c r="X785" s="7">
        <v>899.24</v>
      </c>
      <c r="Y785" s="20">
        <f t="shared" si="77"/>
        <v>899.24</v>
      </c>
    </row>
    <row r="786" spans="1:25">
      <c r="A786" s="2" t="s">
        <v>993</v>
      </c>
      <c r="B786" s="2" t="s">
        <v>0</v>
      </c>
      <c r="C786" s="2">
        <v>90</v>
      </c>
      <c r="D786" s="2" t="s">
        <v>42</v>
      </c>
      <c r="E786" s="2" t="s">
        <v>36</v>
      </c>
      <c r="F786" s="2" t="s">
        <v>22</v>
      </c>
      <c r="G786" s="16">
        <v>92.284565540000003</v>
      </c>
      <c r="H786" s="16">
        <v>41.406856169999998</v>
      </c>
      <c r="I786" s="16">
        <f t="shared" si="72"/>
        <v>41.474063516150707</v>
      </c>
      <c r="J786" s="7">
        <v>1.9388135200000001</v>
      </c>
      <c r="K786" s="18">
        <v>0</v>
      </c>
      <c r="L786" s="15">
        <v>1.0005027049999999</v>
      </c>
      <c r="M786" s="15">
        <v>1</v>
      </c>
      <c r="N786" s="7">
        <v>259.33303840000002</v>
      </c>
      <c r="O786" s="8">
        <f t="shared" si="76"/>
        <v>259.33</v>
      </c>
      <c r="P786" s="5">
        <f t="shared" si="73"/>
        <v>260.39630385744005</v>
      </c>
      <c r="Q786" s="5">
        <f t="shared" si="74"/>
        <v>264.43244656723039</v>
      </c>
      <c r="R786" s="10">
        <f>Q786*Index!$H$16</f>
        <v>361.83794868372911</v>
      </c>
      <c r="T786" s="7">
        <v>13.72639279</v>
      </c>
      <c r="U786" s="5">
        <f t="shared" si="75"/>
        <v>13.939151878245001</v>
      </c>
      <c r="V786" s="5">
        <f>U786*(Index!$G$16/Index!$G$7)</f>
        <v>15.770870915776168</v>
      </c>
      <c r="X786" s="7">
        <v>377.61</v>
      </c>
      <c r="Y786" s="20">
        <f t="shared" si="77"/>
        <v>377.61</v>
      </c>
    </row>
    <row r="787" spans="1:25">
      <c r="A787" s="2" t="s">
        <v>994</v>
      </c>
      <c r="B787" s="2" t="s">
        <v>0</v>
      </c>
      <c r="C787" s="2">
        <v>90</v>
      </c>
      <c r="D787" s="2" t="s">
        <v>43</v>
      </c>
      <c r="E787" s="2" t="s">
        <v>36</v>
      </c>
      <c r="F787" s="2" t="s">
        <v>22</v>
      </c>
      <c r="G787" s="16">
        <v>92.284565540000003</v>
      </c>
      <c r="H787" s="16">
        <v>66.080134599999994</v>
      </c>
      <c r="I787" s="16">
        <f t="shared" si="72"/>
        <v>69.393812855009699</v>
      </c>
      <c r="J787" s="7">
        <v>2.2154964810000002</v>
      </c>
      <c r="K787" s="18">
        <v>0</v>
      </c>
      <c r="L787" s="15">
        <v>1.020924349</v>
      </c>
      <c r="M787" s="15">
        <v>1</v>
      </c>
      <c r="N787" s="7">
        <v>358.1978785</v>
      </c>
      <c r="O787" s="8">
        <f t="shared" si="76"/>
        <v>358.2</v>
      </c>
      <c r="P787" s="5">
        <f t="shared" si="73"/>
        <v>359.66648980184999</v>
      </c>
      <c r="Q787" s="5">
        <f t="shared" si="74"/>
        <v>365.24132039377866</v>
      </c>
      <c r="R787" s="10">
        <f>Q787*Index!$H$16</f>
        <v>499.78046136717609</v>
      </c>
      <c r="T787" s="7">
        <v>14.866465570000001</v>
      </c>
      <c r="U787" s="5">
        <f t="shared" si="75"/>
        <v>15.096895786335002</v>
      </c>
      <c r="V787" s="5">
        <f>U787*(Index!$G$16/Index!$G$7)</f>
        <v>17.080751881813285</v>
      </c>
      <c r="X787" s="7">
        <v>516.86</v>
      </c>
      <c r="Y787" s="20">
        <f t="shared" si="77"/>
        <v>516.86</v>
      </c>
    </row>
    <row r="788" spans="1:25">
      <c r="A788" s="2" t="s">
        <v>995</v>
      </c>
      <c r="B788" s="2" t="s">
        <v>0</v>
      </c>
      <c r="C788" s="2">
        <v>90</v>
      </c>
      <c r="D788" s="2" t="s">
        <v>44</v>
      </c>
      <c r="E788" s="2" t="s">
        <v>36</v>
      </c>
      <c r="F788" s="2" t="s">
        <v>22</v>
      </c>
      <c r="G788" s="16">
        <v>92.284565540000003</v>
      </c>
      <c r="H788" s="16">
        <v>89.840502259999994</v>
      </c>
      <c r="I788" s="16">
        <f t="shared" si="72"/>
        <v>96.924918432452344</v>
      </c>
      <c r="J788" s="7">
        <v>2.2527385089999998</v>
      </c>
      <c r="K788" s="18">
        <v>0</v>
      </c>
      <c r="L788" s="15">
        <v>1.0388986330000001</v>
      </c>
      <c r="M788" s="15">
        <v>1</v>
      </c>
      <c r="N788" s="7">
        <v>426.23949099999999</v>
      </c>
      <c r="O788" s="8">
        <f t="shared" si="76"/>
        <v>426.24</v>
      </c>
      <c r="P788" s="5">
        <f t="shared" si="73"/>
        <v>427.98707291310001</v>
      </c>
      <c r="Q788" s="5">
        <f t="shared" si="74"/>
        <v>434.62087254325309</v>
      </c>
      <c r="R788" s="10">
        <f>Q788*Index!$H$16</f>
        <v>594.71644655452735</v>
      </c>
      <c r="T788" s="7">
        <v>16.134429300000001</v>
      </c>
      <c r="U788" s="5">
        <f t="shared" si="75"/>
        <v>16.384512954150001</v>
      </c>
      <c r="V788" s="5">
        <f>U788*(Index!$G$16/Index!$G$7)</f>
        <v>18.537572520538138</v>
      </c>
      <c r="X788" s="7">
        <v>613.25</v>
      </c>
      <c r="Y788" s="20">
        <f t="shared" si="77"/>
        <v>613.25</v>
      </c>
    </row>
    <row r="789" spans="1:25">
      <c r="A789" s="2" t="s">
        <v>996</v>
      </c>
      <c r="B789" s="2" t="s">
        <v>0</v>
      </c>
      <c r="C789" s="2">
        <v>90</v>
      </c>
      <c r="D789" s="2" t="s">
        <v>45</v>
      </c>
      <c r="E789" s="2" t="s">
        <v>36</v>
      </c>
      <c r="F789" s="2" t="s">
        <v>22</v>
      </c>
      <c r="G789" s="16">
        <v>92.284565540000003</v>
      </c>
      <c r="H789" s="16">
        <v>118.40415350000001</v>
      </c>
      <c r="I789" s="16">
        <f t="shared" si="72"/>
        <v>130.92551512093047</v>
      </c>
      <c r="J789" s="7">
        <v>2.2702296660000001</v>
      </c>
      <c r="K789" s="18">
        <v>0</v>
      </c>
      <c r="L789" s="15">
        <v>1.059430622</v>
      </c>
      <c r="M789" s="15">
        <v>1</v>
      </c>
      <c r="N789" s="7">
        <v>506.73814679999998</v>
      </c>
      <c r="O789" s="8">
        <f t="shared" si="76"/>
        <v>506.74</v>
      </c>
      <c r="P789" s="5">
        <f t="shared" si="73"/>
        <v>508.81577320187995</v>
      </c>
      <c r="Q789" s="5">
        <f t="shared" si="74"/>
        <v>516.70241768650908</v>
      </c>
      <c r="R789" s="10">
        <f>Q789*Index!$H$16</f>
        <v>707.03329081847642</v>
      </c>
      <c r="T789" s="7">
        <v>15.648938749999999</v>
      </c>
      <c r="U789" s="5">
        <f t="shared" si="75"/>
        <v>15.891497300625</v>
      </c>
      <c r="V789" s="5">
        <f>U789*(Index!$G$16/Index!$G$7)</f>
        <v>17.979770561056313</v>
      </c>
      <c r="X789" s="7">
        <v>725.01</v>
      </c>
      <c r="Y789" s="20">
        <f t="shared" si="77"/>
        <v>725.01</v>
      </c>
    </row>
    <row r="790" spans="1:25">
      <c r="A790" s="2" t="s">
        <v>997</v>
      </c>
      <c r="B790" s="2" t="s">
        <v>0</v>
      </c>
      <c r="C790" s="2">
        <v>90</v>
      </c>
      <c r="D790" s="2" t="s">
        <v>1434</v>
      </c>
      <c r="E790" s="2" t="s">
        <v>36</v>
      </c>
      <c r="F790" s="2" t="s">
        <v>22</v>
      </c>
      <c r="G790" s="16">
        <v>92.284565540000003</v>
      </c>
      <c r="H790" s="16">
        <v>148.6656643</v>
      </c>
      <c r="I790" s="16">
        <f t="shared" si="72"/>
        <v>161.17393190521068</v>
      </c>
      <c r="J790" s="7">
        <v>2.376519697</v>
      </c>
      <c r="K790" s="18">
        <v>0</v>
      </c>
      <c r="L790" s="15">
        <v>1.0519122460000001</v>
      </c>
      <c r="M790" s="15">
        <v>1</v>
      </c>
      <c r="N790" s="7">
        <v>602.34911150000005</v>
      </c>
      <c r="O790" s="8">
        <f t="shared" si="76"/>
        <v>602.35</v>
      </c>
      <c r="P790" s="5">
        <f t="shared" si="73"/>
        <v>604.81874285715003</v>
      </c>
      <c r="Q790" s="5">
        <f t="shared" si="74"/>
        <v>614.19343337143584</v>
      </c>
      <c r="R790" s="10">
        <f>Q790*Index!$H$16</f>
        <v>840.43578959828653</v>
      </c>
      <c r="T790" s="7">
        <v>18.904258540000001</v>
      </c>
      <c r="U790" s="5">
        <f t="shared" si="75"/>
        <v>19.197274547370004</v>
      </c>
      <c r="V790" s="5">
        <f>U790*(Index!$G$16/Index!$G$7)</f>
        <v>21.719954088010567</v>
      </c>
      <c r="X790" s="7">
        <v>862.16</v>
      </c>
      <c r="Y790" s="20">
        <f t="shared" si="77"/>
        <v>862.16</v>
      </c>
    </row>
    <row r="791" spans="1:25">
      <c r="A791" s="2" t="s">
        <v>998</v>
      </c>
      <c r="B791" s="2" t="s">
        <v>0</v>
      </c>
      <c r="C791" s="2">
        <v>90</v>
      </c>
      <c r="D791" s="2" t="s">
        <v>1435</v>
      </c>
      <c r="E791" s="2" t="s">
        <v>36</v>
      </c>
      <c r="F791" s="2" t="s">
        <v>197</v>
      </c>
      <c r="G791" s="16">
        <v>92.284565540000003</v>
      </c>
      <c r="H791" s="16">
        <v>204.308313</v>
      </c>
      <c r="I791" s="16">
        <f t="shared" si="72"/>
        <v>233.03831070828664</v>
      </c>
      <c r="J791" s="7">
        <v>2.2687516570000001</v>
      </c>
      <c r="K791" s="18">
        <v>0</v>
      </c>
      <c r="L791" s="15">
        <v>1.096866782</v>
      </c>
      <c r="M791" s="15">
        <v>1</v>
      </c>
      <c r="N791" s="7">
        <v>738.0768147</v>
      </c>
      <c r="O791" s="8">
        <f t="shared" si="76"/>
        <v>738.08</v>
      </c>
      <c r="P791" s="5">
        <f t="shared" si="73"/>
        <v>741.10292964026996</v>
      </c>
      <c r="Q791" s="5">
        <f t="shared" si="74"/>
        <v>752.59002504969419</v>
      </c>
      <c r="R791" s="10">
        <f>Q791*Index!$H$16</f>
        <v>1029.8117133465428</v>
      </c>
      <c r="T791" s="7">
        <v>24.101228649999999</v>
      </c>
      <c r="U791" s="5">
        <f t="shared" si="75"/>
        <v>24.474797694075001</v>
      </c>
      <c r="V791" s="5">
        <f>U791*(Index!$G$16/Index!$G$7)</f>
        <v>27.690987119912972</v>
      </c>
      <c r="X791" s="7">
        <v>1057.5</v>
      </c>
      <c r="Y791" s="20">
        <f t="shared" si="77"/>
        <v>1057.5</v>
      </c>
    </row>
    <row r="792" spans="1:25">
      <c r="A792" s="2" t="s">
        <v>999</v>
      </c>
      <c r="B792" s="2" t="s">
        <v>0</v>
      </c>
      <c r="C792" s="2">
        <v>90</v>
      </c>
      <c r="D792" s="2" t="s">
        <v>1429</v>
      </c>
      <c r="E792" s="2" t="s">
        <v>36</v>
      </c>
      <c r="F792" s="2" t="s">
        <v>197</v>
      </c>
      <c r="G792" s="16">
        <v>92.284565540000003</v>
      </c>
      <c r="H792" s="16">
        <v>152.0593155</v>
      </c>
      <c r="I792" s="16">
        <f t="shared" si="72"/>
        <v>147.06337401052224</v>
      </c>
      <c r="J792" s="7">
        <v>2.4663802760000002</v>
      </c>
      <c r="K792" s="18">
        <v>0</v>
      </c>
      <c r="L792" s="15">
        <v>0.97955364599999994</v>
      </c>
      <c r="M792" s="15">
        <v>1</v>
      </c>
      <c r="N792" s="7">
        <v>590.32303739999998</v>
      </c>
      <c r="O792" s="8">
        <f t="shared" si="76"/>
        <v>590.32000000000005</v>
      </c>
      <c r="P792" s="5">
        <f t="shared" si="73"/>
        <v>592.74336185333993</v>
      </c>
      <c r="Q792" s="5">
        <f t="shared" si="74"/>
        <v>601.93088396206679</v>
      </c>
      <c r="R792" s="10">
        <f>Q792*Index!$H$16</f>
        <v>823.65624615904801</v>
      </c>
      <c r="T792" s="7">
        <v>19.968020079999999</v>
      </c>
      <c r="U792" s="5">
        <f t="shared" si="75"/>
        <v>20.27752439124</v>
      </c>
      <c r="V792" s="5">
        <f>U792*(Index!$G$16/Index!$G$7)</f>
        <v>22.942157633338894</v>
      </c>
      <c r="X792" s="7">
        <v>832.04</v>
      </c>
      <c r="Y792" s="20">
        <f t="shared" si="77"/>
        <v>832.04</v>
      </c>
    </row>
    <row r="793" spans="1:25">
      <c r="A793" s="2" t="s">
        <v>1000</v>
      </c>
      <c r="B793" s="2" t="s">
        <v>0</v>
      </c>
      <c r="C793" s="2">
        <v>90</v>
      </c>
      <c r="D793" s="2" t="s">
        <v>203</v>
      </c>
      <c r="E793" s="2" t="s">
        <v>36</v>
      </c>
      <c r="F793" s="2" t="s">
        <v>22</v>
      </c>
      <c r="G793" s="16">
        <v>92.284565540000003</v>
      </c>
      <c r="H793" s="16">
        <v>107.2193355</v>
      </c>
      <c r="I793" s="16">
        <f t="shared" si="72"/>
        <v>114.2821951485589</v>
      </c>
      <c r="J793" s="7">
        <v>2.5706021670000001</v>
      </c>
      <c r="K793" s="18">
        <v>1</v>
      </c>
      <c r="L793" s="15">
        <v>1.035402113</v>
      </c>
      <c r="M793" s="15">
        <v>1</v>
      </c>
      <c r="N793" s="7">
        <v>531.00096250000001</v>
      </c>
      <c r="O793" s="8">
        <f t="shared" si="76"/>
        <v>531</v>
      </c>
      <c r="P793" s="5">
        <f t="shared" si="73"/>
        <v>533.17806644625</v>
      </c>
      <c r="Q793" s="5">
        <f t="shared" si="74"/>
        <v>541.44232647616695</v>
      </c>
      <c r="R793" s="10">
        <f>Q793*Index!$H$16</f>
        <v>740.88631439134724</v>
      </c>
      <c r="T793" s="7">
        <v>18.999006349999998</v>
      </c>
      <c r="U793" s="5">
        <f t="shared" si="75"/>
        <v>19.293490948424999</v>
      </c>
      <c r="V793" s="5">
        <f>U793*(Index!$G$16/Index!$G$7)</f>
        <v>21.828814114378968</v>
      </c>
      <c r="X793" s="7">
        <v>762.72</v>
      </c>
      <c r="Y793" s="20">
        <f t="shared" si="77"/>
        <v>762.72</v>
      </c>
    </row>
    <row r="794" spans="1:25">
      <c r="A794" s="2" t="s">
        <v>1001</v>
      </c>
      <c r="B794" s="2" t="s">
        <v>0</v>
      </c>
      <c r="C794" s="2">
        <v>90</v>
      </c>
      <c r="D794" s="2" t="s">
        <v>42</v>
      </c>
      <c r="E794" s="2" t="s">
        <v>37</v>
      </c>
      <c r="F794" s="2" t="s">
        <v>22</v>
      </c>
      <c r="G794" s="16">
        <v>92.284565540000003</v>
      </c>
      <c r="H794" s="16">
        <v>35.284279730000002</v>
      </c>
      <c r="I794" s="16">
        <f t="shared" si="72"/>
        <v>35.34840922636144</v>
      </c>
      <c r="J794" s="7">
        <v>1.354902432</v>
      </c>
      <c r="K794" s="18">
        <v>1</v>
      </c>
      <c r="L794" s="15">
        <v>1.0005027049999999</v>
      </c>
      <c r="M794" s="15">
        <v>1</v>
      </c>
      <c r="N794" s="7">
        <v>172.93022780000001</v>
      </c>
      <c r="O794" s="8">
        <f t="shared" si="76"/>
        <v>172.93</v>
      </c>
      <c r="P794" s="5">
        <f t="shared" si="73"/>
        <v>173.63924173398001</v>
      </c>
      <c r="Q794" s="5">
        <f t="shared" si="74"/>
        <v>176.33064998085672</v>
      </c>
      <c r="R794" s="10">
        <f>Q794*Index!$H$16</f>
        <v>241.2832521402409</v>
      </c>
      <c r="T794" s="7">
        <v>12.837570960000001</v>
      </c>
      <c r="U794" s="5">
        <f t="shared" si="75"/>
        <v>13.036553309880002</v>
      </c>
      <c r="V794" s="5">
        <f>U794*(Index!$G$16/Index!$G$7)</f>
        <v>14.749663482584689</v>
      </c>
      <c r="X794" s="7">
        <v>256.02999999999997</v>
      </c>
      <c r="Y794" s="20">
        <f t="shared" si="77"/>
        <v>256.02999999999997</v>
      </c>
    </row>
    <row r="795" spans="1:25">
      <c r="A795" s="2" t="s">
        <v>1002</v>
      </c>
      <c r="B795" s="2" t="s">
        <v>0</v>
      </c>
      <c r="C795" s="2">
        <v>90</v>
      </c>
      <c r="D795" s="2" t="s">
        <v>43</v>
      </c>
      <c r="E795" s="2" t="s">
        <v>37</v>
      </c>
      <c r="F795" s="2" t="s">
        <v>22</v>
      </c>
      <c r="G795" s="16">
        <v>92.284565540000003</v>
      </c>
      <c r="H795" s="16">
        <v>56.335289580000001</v>
      </c>
      <c r="I795" s="16">
        <f t="shared" si="72"/>
        <v>59.445063296860312</v>
      </c>
      <c r="J795" s="7">
        <v>1.680150271</v>
      </c>
      <c r="K795" s="18">
        <v>0</v>
      </c>
      <c r="L795" s="15">
        <v>1.020924349</v>
      </c>
      <c r="M795" s="15">
        <v>1</v>
      </c>
      <c r="N795" s="7">
        <v>254.92857720000001</v>
      </c>
      <c r="O795" s="8">
        <f t="shared" si="76"/>
        <v>254.93</v>
      </c>
      <c r="P795" s="5">
        <f t="shared" si="73"/>
        <v>255.97378436651999</v>
      </c>
      <c r="Q795" s="5">
        <f t="shared" si="74"/>
        <v>259.94137802420107</v>
      </c>
      <c r="R795" s="10">
        <f>Q795*Index!$H$16</f>
        <v>355.69256429499978</v>
      </c>
      <c r="T795" s="7">
        <v>14.64269646</v>
      </c>
      <c r="U795" s="5">
        <f t="shared" si="75"/>
        <v>14.86965825513</v>
      </c>
      <c r="V795" s="5">
        <f>U795*(Index!$G$16/Index!$G$7)</f>
        <v>16.823653472730953</v>
      </c>
      <c r="X795" s="7">
        <v>372.52</v>
      </c>
      <c r="Y795" s="20">
        <f t="shared" si="77"/>
        <v>372.52</v>
      </c>
    </row>
    <row r="796" spans="1:25">
      <c r="A796" s="2" t="s">
        <v>1003</v>
      </c>
      <c r="B796" s="2" t="s">
        <v>0</v>
      </c>
      <c r="C796" s="2">
        <v>90</v>
      </c>
      <c r="D796" s="2" t="s">
        <v>44</v>
      </c>
      <c r="E796" s="2" t="s">
        <v>37</v>
      </c>
      <c r="F796" s="2" t="s">
        <v>22</v>
      </c>
      <c r="G796" s="16">
        <v>92.284565540000003</v>
      </c>
      <c r="H796" s="16">
        <v>76.712674120000003</v>
      </c>
      <c r="I796" s="16">
        <f t="shared" si="72"/>
        <v>83.286435723547399</v>
      </c>
      <c r="J796" s="7">
        <v>1.7236048470000001</v>
      </c>
      <c r="K796" s="18">
        <v>0</v>
      </c>
      <c r="L796" s="15">
        <v>1.0388986330000001</v>
      </c>
      <c r="M796" s="15">
        <v>1</v>
      </c>
      <c r="N796" s="7">
        <v>302.61502890000003</v>
      </c>
      <c r="O796" s="8">
        <f t="shared" si="76"/>
        <v>302.62</v>
      </c>
      <c r="P796" s="5">
        <f t="shared" si="73"/>
        <v>303.85575051849003</v>
      </c>
      <c r="Q796" s="5">
        <f t="shared" si="74"/>
        <v>308.56551465152666</v>
      </c>
      <c r="R796" s="10">
        <f>Q796*Index!$H$16</f>
        <v>422.22773455170915</v>
      </c>
      <c r="T796" s="7">
        <v>16.858258889999998</v>
      </c>
      <c r="U796" s="5">
        <f t="shared" si="75"/>
        <v>17.119561902794999</v>
      </c>
      <c r="V796" s="5">
        <f>U796*(Index!$G$16/Index!$G$7)</f>
        <v>19.369212937911708</v>
      </c>
      <c r="X796" s="7">
        <v>441.6</v>
      </c>
      <c r="Y796" s="20">
        <f t="shared" si="77"/>
        <v>441.6</v>
      </c>
    </row>
    <row r="797" spans="1:25">
      <c r="A797" s="2" t="s">
        <v>1004</v>
      </c>
      <c r="B797" s="2" t="s">
        <v>0</v>
      </c>
      <c r="C797" s="2">
        <v>90</v>
      </c>
      <c r="D797" s="2" t="s">
        <v>45</v>
      </c>
      <c r="E797" s="2" t="s">
        <v>37</v>
      </c>
      <c r="F797" s="2" t="s">
        <v>22</v>
      </c>
      <c r="G797" s="16">
        <v>92.284565540000003</v>
      </c>
      <c r="H797" s="16">
        <v>101.19369399999999</v>
      </c>
      <c r="I797" s="16">
        <f t="shared" si="72"/>
        <v>112.69222730793966</v>
      </c>
      <c r="J797" s="7">
        <v>1.709571073</v>
      </c>
      <c r="K797" s="18">
        <v>0</v>
      </c>
      <c r="L797" s="15">
        <v>1.059430622</v>
      </c>
      <c r="M797" s="15">
        <v>1</v>
      </c>
      <c r="N797" s="7">
        <v>350.4223958</v>
      </c>
      <c r="O797" s="8">
        <f t="shared" si="76"/>
        <v>350.42</v>
      </c>
      <c r="P797" s="5">
        <f t="shared" si="73"/>
        <v>351.85912762278002</v>
      </c>
      <c r="Q797" s="5">
        <f t="shared" si="74"/>
        <v>357.31294410093312</v>
      </c>
      <c r="R797" s="10">
        <f>Q797*Index!$H$16</f>
        <v>488.93161338563095</v>
      </c>
      <c r="T797" s="7">
        <v>15.23606376</v>
      </c>
      <c r="U797" s="5">
        <f t="shared" si="75"/>
        <v>15.472222748280002</v>
      </c>
      <c r="V797" s="5">
        <f>U797*(Index!$G$16/Index!$G$7)</f>
        <v>17.505399889077143</v>
      </c>
      <c r="X797" s="7">
        <v>506.44</v>
      </c>
      <c r="Y797" s="20">
        <f t="shared" si="77"/>
        <v>506.44</v>
      </c>
    </row>
    <row r="798" spans="1:25">
      <c r="A798" s="2" t="s">
        <v>1005</v>
      </c>
      <c r="B798" s="2" t="s">
        <v>0</v>
      </c>
      <c r="C798" s="2">
        <v>90</v>
      </c>
      <c r="D798" s="2" t="s">
        <v>1434</v>
      </c>
      <c r="E798" s="2" t="s">
        <v>37</v>
      </c>
      <c r="F798" s="2" t="s">
        <v>22</v>
      </c>
      <c r="G798" s="16">
        <v>92.284565540000003</v>
      </c>
      <c r="H798" s="16">
        <v>127.238221</v>
      </c>
      <c r="I798" s="16">
        <f t="shared" si="72"/>
        <v>138.63414189746999</v>
      </c>
      <c r="J798" s="7">
        <v>1.7121599869999999</v>
      </c>
      <c r="K798" s="18">
        <v>0</v>
      </c>
      <c r="L798" s="15">
        <v>1.0519122460000001</v>
      </c>
      <c r="M798" s="15">
        <v>1</v>
      </c>
      <c r="N798" s="7">
        <v>395.36977109999998</v>
      </c>
      <c r="O798" s="8">
        <f t="shared" si="76"/>
        <v>395.37</v>
      </c>
      <c r="P798" s="5">
        <f t="shared" si="73"/>
        <v>396.99078716150996</v>
      </c>
      <c r="Q798" s="5">
        <f t="shared" si="74"/>
        <v>403.14414436251337</v>
      </c>
      <c r="R798" s="10">
        <f>Q798*Index!$H$16</f>
        <v>551.64505004457419</v>
      </c>
      <c r="T798" s="7">
        <v>17.665388879999998</v>
      </c>
      <c r="U798" s="5">
        <f t="shared" si="75"/>
        <v>17.93920240764</v>
      </c>
      <c r="V798" s="5">
        <f>U798*(Index!$G$16/Index!$G$7)</f>
        <v>20.29656093671116</v>
      </c>
      <c r="X798" s="7">
        <v>571.94000000000005</v>
      </c>
      <c r="Y798" s="20">
        <f t="shared" si="77"/>
        <v>571.94000000000005</v>
      </c>
    </row>
    <row r="799" spans="1:25">
      <c r="A799" s="2" t="s">
        <v>1006</v>
      </c>
      <c r="B799" s="2" t="s">
        <v>0</v>
      </c>
      <c r="C799" s="2">
        <v>90</v>
      </c>
      <c r="D799" s="2" t="s">
        <v>1435</v>
      </c>
      <c r="E799" s="2" t="s">
        <v>37</v>
      </c>
      <c r="F799" s="2" t="s">
        <v>197</v>
      </c>
      <c r="G799" s="16">
        <v>92.284565540000003</v>
      </c>
      <c r="H799" s="16">
        <v>174.08192080000001</v>
      </c>
      <c r="I799" s="16">
        <f t="shared" si="72"/>
        <v>199.88398516440276</v>
      </c>
      <c r="J799" s="7">
        <v>1.5931124729999999</v>
      </c>
      <c r="K799" s="18">
        <v>0</v>
      </c>
      <c r="L799" s="15">
        <v>1.096866782</v>
      </c>
      <c r="M799" s="15">
        <v>1</v>
      </c>
      <c r="N799" s="7">
        <v>465.45736249999999</v>
      </c>
      <c r="O799" s="8">
        <f t="shared" si="76"/>
        <v>465.46</v>
      </c>
      <c r="P799" s="5">
        <f t="shared" si="73"/>
        <v>467.36573768624999</v>
      </c>
      <c r="Q799" s="5">
        <f t="shared" si="74"/>
        <v>474.60990662038688</v>
      </c>
      <c r="R799" s="10">
        <f>Q799*Index!$H$16</f>
        <v>649.43571511688594</v>
      </c>
      <c r="T799" s="7">
        <v>25.246336209999999</v>
      </c>
      <c r="U799" s="5">
        <f t="shared" si="75"/>
        <v>25.637654421255</v>
      </c>
      <c r="V799" s="5">
        <f>U799*(Index!$G$16/Index!$G$7)</f>
        <v>29.006652771459535</v>
      </c>
      <c r="X799" s="7">
        <v>678.44</v>
      </c>
      <c r="Y799" s="20">
        <f t="shared" si="77"/>
        <v>678.44</v>
      </c>
    </row>
    <row r="800" spans="1:25">
      <c r="A800" s="2" t="s">
        <v>1007</v>
      </c>
      <c r="B800" s="2" t="s">
        <v>0</v>
      </c>
      <c r="C800" s="2">
        <v>90</v>
      </c>
      <c r="D800" s="2" t="s">
        <v>1429</v>
      </c>
      <c r="E800" s="2" t="s">
        <v>37</v>
      </c>
      <c r="F800" s="2" t="s">
        <v>197</v>
      </c>
      <c r="G800" s="16">
        <v>92.284565540000003</v>
      </c>
      <c r="H800" s="16">
        <v>129.5556014</v>
      </c>
      <c r="I800" s="16">
        <f t="shared" si="72"/>
        <v>125.01977881532567</v>
      </c>
      <c r="J800" s="7">
        <v>1.6250703449999999</v>
      </c>
      <c r="K800" s="18">
        <v>0</v>
      </c>
      <c r="L800" s="15">
        <v>0.97955364599999994</v>
      </c>
      <c r="M800" s="15">
        <v>1</v>
      </c>
      <c r="N800" s="7">
        <v>353.13484599999998</v>
      </c>
      <c r="O800" s="8">
        <f t="shared" si="76"/>
        <v>353.13</v>
      </c>
      <c r="P800" s="5">
        <f t="shared" si="73"/>
        <v>354.5826988686</v>
      </c>
      <c r="Q800" s="5">
        <f t="shared" si="74"/>
        <v>360.07873070106331</v>
      </c>
      <c r="R800" s="10">
        <f>Q800*Index!$H$16</f>
        <v>492.71619641573807</v>
      </c>
      <c r="T800" s="7">
        <v>17.900450240000001</v>
      </c>
      <c r="U800" s="5">
        <f t="shared" si="75"/>
        <v>18.177907218720001</v>
      </c>
      <c r="V800" s="5">
        <f>U800*(Index!$G$16/Index!$G$7)</f>
        <v>20.566633520423579</v>
      </c>
      <c r="X800" s="7">
        <v>504.45</v>
      </c>
      <c r="Y800" s="20">
        <f t="shared" si="77"/>
        <v>504.45</v>
      </c>
    </row>
    <row r="801" spans="1:25">
      <c r="A801" s="2" t="s">
        <v>1008</v>
      </c>
      <c r="B801" s="2" t="s">
        <v>0</v>
      </c>
      <c r="C801" s="2">
        <v>90</v>
      </c>
      <c r="D801" s="2" t="s">
        <v>203</v>
      </c>
      <c r="E801" s="2" t="s">
        <v>37</v>
      </c>
      <c r="F801" s="2" t="s">
        <v>22</v>
      </c>
      <c r="G801" s="16">
        <v>92.284565540000003</v>
      </c>
      <c r="H801" s="16">
        <v>91.192473359999994</v>
      </c>
      <c r="I801" s="16">
        <f t="shared" si="72"/>
        <v>97.687948224043183</v>
      </c>
      <c r="J801" s="7">
        <v>1.986513558</v>
      </c>
      <c r="K801" s="18">
        <v>1</v>
      </c>
      <c r="L801" s="15">
        <v>1.035402113</v>
      </c>
      <c r="M801" s="15">
        <v>1</v>
      </c>
      <c r="N801" s="7">
        <v>377.38297410000001</v>
      </c>
      <c r="O801" s="8">
        <f t="shared" si="76"/>
        <v>377.38</v>
      </c>
      <c r="P801" s="5">
        <f t="shared" si="73"/>
        <v>378.93024429381001</v>
      </c>
      <c r="Q801" s="5">
        <f t="shared" si="74"/>
        <v>384.80366308036406</v>
      </c>
      <c r="R801" s="10">
        <f>Q801*Index!$H$16</f>
        <v>526.54872691496155</v>
      </c>
      <c r="T801" s="7">
        <v>16.8615073</v>
      </c>
      <c r="U801" s="5">
        <f t="shared" si="75"/>
        <v>17.12286066315</v>
      </c>
      <c r="V801" s="5">
        <f>U801*(Index!$G$16/Index!$G$7)</f>
        <v>19.372945182469714</v>
      </c>
      <c r="X801" s="7">
        <v>545.91999999999996</v>
      </c>
      <c r="Y801" s="20">
        <f t="shared" si="77"/>
        <v>545.91999999999996</v>
      </c>
    </row>
    <row r="802" spans="1:25">
      <c r="A802" s="2" t="s">
        <v>1009</v>
      </c>
      <c r="B802" s="2" t="s">
        <v>0</v>
      </c>
      <c r="C802" s="2">
        <v>90</v>
      </c>
      <c r="D802" s="2" t="s">
        <v>42</v>
      </c>
      <c r="E802" s="2" t="s">
        <v>38</v>
      </c>
      <c r="F802" s="2" t="s">
        <v>22</v>
      </c>
      <c r="G802" s="16">
        <v>92.284565540000003</v>
      </c>
      <c r="H802" s="16">
        <v>37.636026979999997</v>
      </c>
      <c r="I802" s="16">
        <f t="shared" si="72"/>
        <v>37.701338711462782</v>
      </c>
      <c r="J802" s="7">
        <v>1.384805402</v>
      </c>
      <c r="K802" s="18">
        <v>1</v>
      </c>
      <c r="L802" s="15">
        <v>1.0005027049999999</v>
      </c>
      <c r="M802" s="15">
        <v>1</v>
      </c>
      <c r="N802" s="7">
        <v>180.0051823</v>
      </c>
      <c r="O802" s="8">
        <f t="shared" si="76"/>
        <v>180.01</v>
      </c>
      <c r="P802" s="5">
        <f t="shared" si="73"/>
        <v>180.74320354743</v>
      </c>
      <c r="Q802" s="5">
        <f t="shared" si="74"/>
        <v>183.54472320241518</v>
      </c>
      <c r="R802" s="10">
        <f>Q802*Index!$H$16</f>
        <v>251.15467862375027</v>
      </c>
      <c r="T802" s="7">
        <v>12.86025996</v>
      </c>
      <c r="U802" s="5">
        <f t="shared" si="75"/>
        <v>13.059593989380001</v>
      </c>
      <c r="V802" s="5">
        <f>U802*(Index!$G$16/Index!$G$7)</f>
        <v>14.775731896601568</v>
      </c>
      <c r="X802" s="7">
        <v>265.93</v>
      </c>
      <c r="Y802" s="20">
        <f t="shared" si="77"/>
        <v>265.93</v>
      </c>
    </row>
    <row r="803" spans="1:25">
      <c r="A803" s="2" t="s">
        <v>1010</v>
      </c>
      <c r="B803" s="2" t="s">
        <v>0</v>
      </c>
      <c r="C803" s="2">
        <v>90</v>
      </c>
      <c r="D803" s="2" t="s">
        <v>43</v>
      </c>
      <c r="E803" s="2" t="s">
        <v>38</v>
      </c>
      <c r="F803" s="2" t="s">
        <v>22</v>
      </c>
      <c r="G803" s="16">
        <v>92.284565540000003</v>
      </c>
      <c r="H803" s="16">
        <v>60.090295359999999</v>
      </c>
      <c r="I803" s="16">
        <f t="shared" si="72"/>
        <v>63.278640128298022</v>
      </c>
      <c r="J803" s="7">
        <v>1.6869993210000001</v>
      </c>
      <c r="K803" s="18">
        <v>0</v>
      </c>
      <c r="L803" s="15">
        <v>1.020924349</v>
      </c>
      <c r="M803" s="15">
        <v>1</v>
      </c>
      <c r="N803" s="7">
        <v>262.43502239999998</v>
      </c>
      <c r="O803" s="8">
        <f t="shared" si="76"/>
        <v>262.44</v>
      </c>
      <c r="P803" s="5">
        <f t="shared" si="73"/>
        <v>263.51100599183997</v>
      </c>
      <c r="Q803" s="5">
        <f t="shared" si="74"/>
        <v>267.59542658471349</v>
      </c>
      <c r="R803" s="10">
        <f>Q803*Index!$H$16</f>
        <v>366.16603404583589</v>
      </c>
      <c r="T803" s="7">
        <v>15.629560010000001</v>
      </c>
      <c r="U803" s="5">
        <f t="shared" si="75"/>
        <v>15.871818190155002</v>
      </c>
      <c r="V803" s="5">
        <f>U803*(Index!$G$16/Index!$G$7)</f>
        <v>17.957505453848174</v>
      </c>
      <c r="X803" s="7">
        <v>384.12</v>
      </c>
      <c r="Y803" s="20">
        <f t="shared" si="77"/>
        <v>384.12</v>
      </c>
    </row>
    <row r="804" spans="1:25">
      <c r="A804" s="2" t="s">
        <v>1011</v>
      </c>
      <c r="B804" s="2" t="s">
        <v>0</v>
      </c>
      <c r="C804" s="2">
        <v>90</v>
      </c>
      <c r="D804" s="2" t="s">
        <v>44</v>
      </c>
      <c r="E804" s="2" t="s">
        <v>38</v>
      </c>
      <c r="F804" s="2" t="s">
        <v>22</v>
      </c>
      <c r="G804" s="16">
        <v>92.284565540000003</v>
      </c>
      <c r="H804" s="16">
        <v>81.826759190000004</v>
      </c>
      <c r="I804" s="16">
        <f t="shared" si="72"/>
        <v>88.599451711816116</v>
      </c>
      <c r="J804" s="7">
        <v>1.7736269570000001</v>
      </c>
      <c r="K804" s="18">
        <v>0</v>
      </c>
      <c r="L804" s="15">
        <v>1.0388986330000001</v>
      </c>
      <c r="M804" s="15">
        <v>1</v>
      </c>
      <c r="N804" s="7">
        <v>320.82076929999999</v>
      </c>
      <c r="O804" s="8">
        <f t="shared" si="76"/>
        <v>320.82</v>
      </c>
      <c r="P804" s="5">
        <f t="shared" si="73"/>
        <v>322.13613445413</v>
      </c>
      <c r="Q804" s="5">
        <f t="shared" si="74"/>
        <v>327.12924453816902</v>
      </c>
      <c r="R804" s="10">
        <f>Q804*Index!$H$16</f>
        <v>447.62954143774016</v>
      </c>
      <c r="T804" s="7">
        <v>19.69446988</v>
      </c>
      <c r="U804" s="5">
        <f t="shared" si="75"/>
        <v>19.999734163140001</v>
      </c>
      <c r="V804" s="5">
        <f>U804*(Index!$G$16/Index!$G$7)</f>
        <v>22.627863487805797</v>
      </c>
      <c r="X804" s="7">
        <v>470.26</v>
      </c>
      <c r="Y804" s="20">
        <f t="shared" si="77"/>
        <v>470.26</v>
      </c>
    </row>
    <row r="805" spans="1:25">
      <c r="A805" s="2" t="s">
        <v>1012</v>
      </c>
      <c r="B805" s="2" t="s">
        <v>0</v>
      </c>
      <c r="C805" s="2">
        <v>90</v>
      </c>
      <c r="D805" s="2" t="s">
        <v>45</v>
      </c>
      <c r="E805" s="2" t="s">
        <v>38</v>
      </c>
      <c r="F805" s="2" t="s">
        <v>22</v>
      </c>
      <c r="G805" s="16">
        <v>92.284565540000003</v>
      </c>
      <c r="H805" s="16">
        <v>107.9404459</v>
      </c>
      <c r="I805" s="16">
        <f t="shared" si="72"/>
        <v>119.83994286983632</v>
      </c>
      <c r="J805" s="7">
        <v>1.7167627539999999</v>
      </c>
      <c r="K805" s="18">
        <v>0</v>
      </c>
      <c r="L805" s="15">
        <v>1.059430622</v>
      </c>
      <c r="M805" s="15">
        <v>1</v>
      </c>
      <c r="N805" s="7">
        <v>364.16745529999997</v>
      </c>
      <c r="O805" s="8">
        <f t="shared" si="76"/>
        <v>364.17</v>
      </c>
      <c r="P805" s="5">
        <f t="shared" si="73"/>
        <v>365.66054186672994</v>
      </c>
      <c r="Q805" s="5">
        <f t="shared" si="74"/>
        <v>371.32828026566426</v>
      </c>
      <c r="R805" s="10">
        <f>Q805*Index!$H$16</f>
        <v>508.10959458193565</v>
      </c>
      <c r="T805" s="7">
        <v>14.294139940000001</v>
      </c>
      <c r="U805" s="5">
        <f t="shared" si="75"/>
        <v>14.515699109070002</v>
      </c>
      <c r="V805" s="5">
        <f>U805*(Index!$G$16/Index!$G$7)</f>
        <v>16.423181187850922</v>
      </c>
      <c r="X805" s="7">
        <v>524.53</v>
      </c>
      <c r="Y805" s="20">
        <f t="shared" si="77"/>
        <v>524.53</v>
      </c>
    </row>
    <row r="806" spans="1:25">
      <c r="A806" s="2" t="s">
        <v>1013</v>
      </c>
      <c r="B806" s="2" t="s">
        <v>0</v>
      </c>
      <c r="C806" s="2">
        <v>90</v>
      </c>
      <c r="D806" s="2" t="s">
        <v>1434</v>
      </c>
      <c r="E806" s="2" t="s">
        <v>38</v>
      </c>
      <c r="F806" s="2" t="s">
        <v>22</v>
      </c>
      <c r="G806" s="16">
        <v>92.284565540000003</v>
      </c>
      <c r="H806" s="16">
        <v>135.72265870000001</v>
      </c>
      <c r="I806" s="16">
        <f t="shared" si="72"/>
        <v>147.55902581452409</v>
      </c>
      <c r="J806" s="7">
        <v>1.7354152380000001</v>
      </c>
      <c r="K806" s="18">
        <v>0</v>
      </c>
      <c r="L806" s="15">
        <v>1.0519122460000001</v>
      </c>
      <c r="M806" s="15">
        <v>1</v>
      </c>
      <c r="N806" s="7">
        <v>416.22822330000002</v>
      </c>
      <c r="O806" s="8">
        <f t="shared" si="76"/>
        <v>416.23</v>
      </c>
      <c r="P806" s="5">
        <f t="shared" si="73"/>
        <v>417.93475901553001</v>
      </c>
      <c r="Q806" s="5">
        <f t="shared" si="74"/>
        <v>424.41274778027076</v>
      </c>
      <c r="R806" s="10">
        <f>Q806*Index!$H$16</f>
        <v>580.74808914568712</v>
      </c>
      <c r="T806" s="7">
        <v>20.157719499999999</v>
      </c>
      <c r="U806" s="5">
        <f t="shared" si="75"/>
        <v>20.47016415225</v>
      </c>
      <c r="V806" s="5">
        <f>U806*(Index!$G$16/Index!$G$7)</f>
        <v>23.160111841074897</v>
      </c>
      <c r="X806" s="7">
        <v>603.91</v>
      </c>
      <c r="Y806" s="20">
        <f t="shared" si="77"/>
        <v>603.91</v>
      </c>
    </row>
    <row r="807" spans="1:25">
      <c r="A807" s="2" t="s">
        <v>1014</v>
      </c>
      <c r="B807" s="2" t="s">
        <v>0</v>
      </c>
      <c r="C807" s="2">
        <v>90</v>
      </c>
      <c r="D807" s="2" t="s">
        <v>1435</v>
      </c>
      <c r="E807" s="2" t="s">
        <v>38</v>
      </c>
      <c r="F807" s="2" t="s">
        <v>197</v>
      </c>
      <c r="G807" s="16">
        <v>92.284565540000003</v>
      </c>
      <c r="H807" s="16">
        <v>185.68461360000001</v>
      </c>
      <c r="I807" s="16">
        <f t="shared" si="72"/>
        <v>212.61059347847328</v>
      </c>
      <c r="J807" s="7">
        <v>2.0992926939999998</v>
      </c>
      <c r="K807" s="18">
        <v>0</v>
      </c>
      <c r="L807" s="15">
        <v>1.096866782</v>
      </c>
      <c r="M807" s="15">
        <v>1</v>
      </c>
      <c r="N807" s="7">
        <v>640.06417980000003</v>
      </c>
      <c r="O807" s="8">
        <f t="shared" si="76"/>
        <v>640.05999999999995</v>
      </c>
      <c r="P807" s="5">
        <f t="shared" si="73"/>
        <v>642.68844293718007</v>
      </c>
      <c r="Q807" s="5">
        <f t="shared" si="74"/>
        <v>652.65011380270641</v>
      </c>
      <c r="R807" s="10">
        <f>Q807*Index!$H$16</f>
        <v>893.05825155814603</v>
      </c>
      <c r="T807" s="7">
        <v>28.56172978</v>
      </c>
      <c r="U807" s="5">
        <f t="shared" si="75"/>
        <v>29.004436591590004</v>
      </c>
      <c r="V807" s="5">
        <f>U807*(Index!$G$16/Index!$G$7)</f>
        <v>32.815857769990281</v>
      </c>
      <c r="X807" s="7">
        <v>925.87</v>
      </c>
      <c r="Y807" s="20">
        <f t="shared" si="77"/>
        <v>925.87</v>
      </c>
    </row>
    <row r="808" spans="1:25">
      <c r="A808" s="2" t="s">
        <v>1015</v>
      </c>
      <c r="B808" s="2" t="s">
        <v>0</v>
      </c>
      <c r="C808" s="2">
        <v>90</v>
      </c>
      <c r="D808" s="2" t="s">
        <v>1429</v>
      </c>
      <c r="E808" s="2" t="s">
        <v>38</v>
      </c>
      <c r="F808" s="2" t="s">
        <v>197</v>
      </c>
      <c r="G808" s="16">
        <v>92.284565540000003</v>
      </c>
      <c r="H808" s="16">
        <v>138.1905309</v>
      </c>
      <c r="I808" s="16">
        <f t="shared" si="72"/>
        <v>133.47815549000364</v>
      </c>
      <c r="J808" s="7">
        <v>2.0918261500000002</v>
      </c>
      <c r="K808" s="18">
        <v>0</v>
      </c>
      <c r="L808" s="15">
        <v>0.97955364599999994</v>
      </c>
      <c r="M808" s="15">
        <v>1</v>
      </c>
      <c r="N808" s="7">
        <v>472.25636370000001</v>
      </c>
      <c r="O808" s="8">
        <f t="shared" si="76"/>
        <v>472.26</v>
      </c>
      <c r="P808" s="5">
        <f t="shared" si="73"/>
        <v>474.19261479117</v>
      </c>
      <c r="Q808" s="5">
        <f t="shared" si="74"/>
        <v>481.54260032043317</v>
      </c>
      <c r="R808" s="10">
        <f>Q808*Index!$H$16</f>
        <v>658.9221140056834</v>
      </c>
      <c r="T808" s="7">
        <v>22.565060679999998</v>
      </c>
      <c r="U808" s="5">
        <f t="shared" si="75"/>
        <v>22.914819120539999</v>
      </c>
      <c r="V808" s="5">
        <f>U808*(Index!$G$16/Index!$G$7)</f>
        <v>25.926014549882069</v>
      </c>
      <c r="X808" s="7">
        <v>673.07</v>
      </c>
      <c r="Y808" s="20">
        <f t="shared" si="77"/>
        <v>673.07</v>
      </c>
    </row>
    <row r="809" spans="1:25">
      <c r="A809" s="2" t="s">
        <v>1016</v>
      </c>
      <c r="B809" s="2" t="s">
        <v>0</v>
      </c>
      <c r="C809" s="2">
        <v>90</v>
      </c>
      <c r="D809" s="2" t="s">
        <v>203</v>
      </c>
      <c r="E809" s="2" t="s">
        <v>38</v>
      </c>
      <c r="F809" s="2" t="s">
        <v>22</v>
      </c>
      <c r="G809" s="16">
        <v>92.284565540000003</v>
      </c>
      <c r="H809" s="16">
        <v>97.269394259999999</v>
      </c>
      <c r="I809" s="16">
        <f t="shared" si="72"/>
        <v>103.98000496443704</v>
      </c>
      <c r="J809" s="7">
        <v>2.0164165280000002</v>
      </c>
      <c r="K809" s="18">
        <v>1</v>
      </c>
      <c r="L809" s="15">
        <v>1.035402113</v>
      </c>
      <c r="M809" s="15">
        <v>1</v>
      </c>
      <c r="N809" s="7">
        <v>395.75112369999999</v>
      </c>
      <c r="O809" s="8">
        <f t="shared" si="76"/>
        <v>395.75</v>
      </c>
      <c r="P809" s="5">
        <f t="shared" si="73"/>
        <v>397.37370330716999</v>
      </c>
      <c r="Q809" s="5">
        <f t="shared" si="74"/>
        <v>403.53299570843114</v>
      </c>
      <c r="R809" s="10">
        <f>Q809*Index!$H$16</f>
        <v>552.1771374460119</v>
      </c>
      <c r="T809" s="7">
        <v>16.74452835</v>
      </c>
      <c r="U809" s="5">
        <f t="shared" si="75"/>
        <v>17.004068539424999</v>
      </c>
      <c r="V809" s="5">
        <f>U809*(Index!$G$16/Index!$G$7)</f>
        <v>19.238542798060529</v>
      </c>
      <c r="X809" s="7">
        <v>571.41999999999996</v>
      </c>
      <c r="Y809" s="20">
        <f t="shared" si="77"/>
        <v>571.41999999999996</v>
      </c>
    </row>
    <row r="810" spans="1:25">
      <c r="A810" s="2" t="s">
        <v>1017</v>
      </c>
      <c r="B810" s="2" t="s">
        <v>0</v>
      </c>
      <c r="C810" s="2">
        <v>90</v>
      </c>
      <c r="D810" s="2" t="s">
        <v>42</v>
      </c>
      <c r="E810" s="2" t="s">
        <v>39</v>
      </c>
      <c r="F810" s="2" t="s">
        <v>22</v>
      </c>
      <c r="G810" s="16">
        <v>92.284565540000003</v>
      </c>
      <c r="H810" s="16">
        <v>38.618710049999997</v>
      </c>
      <c r="I810" s="16">
        <f t="shared" si="72"/>
        <v>38.68451578115544</v>
      </c>
      <c r="J810" s="7">
        <v>1.479586662</v>
      </c>
      <c r="K810" s="18">
        <v>0</v>
      </c>
      <c r="L810" s="15">
        <v>1.0005027049999999</v>
      </c>
      <c r="M810" s="15">
        <v>1</v>
      </c>
      <c r="N810" s="7">
        <v>193.7801059</v>
      </c>
      <c r="O810" s="8">
        <f t="shared" si="76"/>
        <v>193.78</v>
      </c>
      <c r="P810" s="5">
        <f t="shared" si="73"/>
        <v>194.57460433418998</v>
      </c>
      <c r="Q810" s="5">
        <f t="shared" si="74"/>
        <v>197.59051070136994</v>
      </c>
      <c r="R810" s="10">
        <f>Q810*Index!$H$16</f>
        <v>270.3743281117234</v>
      </c>
      <c r="T810" s="7">
        <v>12.97470311</v>
      </c>
      <c r="U810" s="5">
        <f t="shared" si="75"/>
        <v>13.175811008205001</v>
      </c>
      <c r="V810" s="5">
        <f>U810*(Index!$G$16/Index!$G$7)</f>
        <v>14.907220786177836</v>
      </c>
      <c r="X810" s="7">
        <v>285.27999999999997</v>
      </c>
      <c r="Y810" s="20">
        <f t="shared" si="77"/>
        <v>285.27999999999997</v>
      </c>
    </row>
    <row r="811" spans="1:25">
      <c r="A811" s="2" t="s">
        <v>1018</v>
      </c>
      <c r="B811" s="2" t="s">
        <v>0</v>
      </c>
      <c r="C811" s="2">
        <v>90</v>
      </c>
      <c r="D811" s="2" t="s">
        <v>43</v>
      </c>
      <c r="E811" s="2" t="s">
        <v>39</v>
      </c>
      <c r="F811" s="2" t="s">
        <v>22</v>
      </c>
      <c r="G811" s="16">
        <v>92.284565540000003</v>
      </c>
      <c r="H811" s="16">
        <v>61.641123389999997</v>
      </c>
      <c r="I811" s="16">
        <f t="shared" si="72"/>
        <v>64.861918225236749</v>
      </c>
      <c r="J811" s="7">
        <v>1.7721298400000001</v>
      </c>
      <c r="K811" s="18">
        <v>0</v>
      </c>
      <c r="L811" s="15">
        <v>1.020924349</v>
      </c>
      <c r="M811" s="15">
        <v>1</v>
      </c>
      <c r="N811" s="7">
        <v>278.4839733</v>
      </c>
      <c r="O811" s="8">
        <f t="shared" si="76"/>
        <v>278.48</v>
      </c>
      <c r="P811" s="5">
        <f t="shared" si="73"/>
        <v>279.62575759052999</v>
      </c>
      <c r="Q811" s="5">
        <f t="shared" si="74"/>
        <v>283.95995683318324</v>
      </c>
      <c r="R811" s="10">
        <f>Q811*Index!$H$16</f>
        <v>388.55855105026359</v>
      </c>
      <c r="T811" s="7">
        <v>14.905570900000001</v>
      </c>
      <c r="U811" s="5">
        <f t="shared" si="75"/>
        <v>15.136607248950002</v>
      </c>
      <c r="V811" s="5">
        <f>U811*(Index!$G$16/Index!$G$7)</f>
        <v>17.125681756761793</v>
      </c>
      <c r="X811" s="7">
        <v>405.68</v>
      </c>
      <c r="Y811" s="20">
        <f t="shared" si="77"/>
        <v>405.68</v>
      </c>
    </row>
    <row r="812" spans="1:25">
      <c r="A812" s="2" t="s">
        <v>1019</v>
      </c>
      <c r="B812" s="2" t="s">
        <v>0</v>
      </c>
      <c r="C812" s="2">
        <v>90</v>
      </c>
      <c r="D812" s="2" t="s">
        <v>44</v>
      </c>
      <c r="E812" s="2" t="s">
        <v>39</v>
      </c>
      <c r="F812" s="2" t="s">
        <v>22</v>
      </c>
      <c r="G812" s="16">
        <v>92.284565540000003</v>
      </c>
      <c r="H812" s="16">
        <v>83.854205089999994</v>
      </c>
      <c r="I812" s="16">
        <f t="shared" si="72"/>
        <v>90.705762485807568</v>
      </c>
      <c r="J812" s="7">
        <v>1.839283518</v>
      </c>
      <c r="K812" s="18">
        <v>0</v>
      </c>
      <c r="L812" s="15">
        <v>1.0388986330000001</v>
      </c>
      <c r="M812" s="15">
        <v>1</v>
      </c>
      <c r="N812" s="7">
        <v>336.57109450000002</v>
      </c>
      <c r="O812" s="8">
        <f t="shared" si="76"/>
        <v>336.57</v>
      </c>
      <c r="P812" s="5">
        <f t="shared" si="73"/>
        <v>337.95103598745004</v>
      </c>
      <c r="Q812" s="5">
        <f t="shared" si="74"/>
        <v>343.18927704525555</v>
      </c>
      <c r="R812" s="10">
        <f>Q812*Index!$H$16</f>
        <v>469.60539687301764</v>
      </c>
      <c r="T812" s="7">
        <v>15.99077376</v>
      </c>
      <c r="U812" s="5">
        <f t="shared" si="75"/>
        <v>16.238630753280002</v>
      </c>
      <c r="V812" s="5">
        <f>U812*(Index!$G$16/Index!$G$7)</f>
        <v>18.372520200359261</v>
      </c>
      <c r="X812" s="7">
        <v>487.98</v>
      </c>
      <c r="Y812" s="20">
        <f t="shared" si="77"/>
        <v>487.98</v>
      </c>
    </row>
    <row r="813" spans="1:25">
      <c r="A813" s="2" t="s">
        <v>1020</v>
      </c>
      <c r="B813" s="2" t="s">
        <v>0</v>
      </c>
      <c r="C813" s="2">
        <v>90</v>
      </c>
      <c r="D813" s="2" t="s">
        <v>45</v>
      </c>
      <c r="E813" s="2" t="s">
        <v>39</v>
      </c>
      <c r="F813" s="2" t="s">
        <v>22</v>
      </c>
      <c r="G813" s="16">
        <v>92.284565540000003</v>
      </c>
      <c r="H813" s="16">
        <v>110.55135660000001</v>
      </c>
      <c r="I813" s="16">
        <f t="shared" si="72"/>
        <v>122.60602161672379</v>
      </c>
      <c r="J813" s="7">
        <v>1.831660823</v>
      </c>
      <c r="K813" s="18">
        <v>0</v>
      </c>
      <c r="L813" s="15">
        <v>1.059430622</v>
      </c>
      <c r="M813" s="15">
        <v>1</v>
      </c>
      <c r="N813" s="7">
        <v>393.60666980000002</v>
      </c>
      <c r="O813" s="8">
        <f t="shared" si="76"/>
        <v>393.61</v>
      </c>
      <c r="P813" s="5">
        <f t="shared" si="73"/>
        <v>395.22045714618002</v>
      </c>
      <c r="Q813" s="5">
        <f t="shared" si="74"/>
        <v>401.34637423194584</v>
      </c>
      <c r="R813" s="10">
        <f>Q813*Index!$H$16</f>
        <v>549.18505897806915</v>
      </c>
      <c r="T813" s="7">
        <v>15.53801019</v>
      </c>
      <c r="U813" s="5">
        <f t="shared" si="75"/>
        <v>15.778849347945</v>
      </c>
      <c r="V813" s="5">
        <f>U813*(Index!$G$16/Index!$G$7)</f>
        <v>17.852319742228847</v>
      </c>
      <c r="X813" s="7">
        <v>567.04</v>
      </c>
      <c r="Y813" s="20">
        <f t="shared" si="77"/>
        <v>567.04</v>
      </c>
    </row>
    <row r="814" spans="1:25">
      <c r="A814" s="2" t="s">
        <v>1021</v>
      </c>
      <c r="B814" s="2" t="s">
        <v>0</v>
      </c>
      <c r="C814" s="2">
        <v>90</v>
      </c>
      <c r="D814" s="2" t="s">
        <v>1434</v>
      </c>
      <c r="E814" s="2" t="s">
        <v>39</v>
      </c>
      <c r="F814" s="2" t="s">
        <v>22</v>
      </c>
      <c r="G814" s="16">
        <v>92.284565540000003</v>
      </c>
      <c r="H814" s="16">
        <v>138.87898670000001</v>
      </c>
      <c r="I814" s="16">
        <f t="shared" si="72"/>
        <v>150.87920589011674</v>
      </c>
      <c r="J814" s="7">
        <v>1.849042174</v>
      </c>
      <c r="K814" s="18">
        <v>0</v>
      </c>
      <c r="L814" s="15">
        <v>1.0519122460000001</v>
      </c>
      <c r="M814" s="15">
        <v>1</v>
      </c>
      <c r="N814" s="7">
        <v>449.6200685</v>
      </c>
      <c r="O814" s="8">
        <f t="shared" si="76"/>
        <v>449.62</v>
      </c>
      <c r="P814" s="5">
        <f t="shared" si="73"/>
        <v>451.46351078085002</v>
      </c>
      <c r="Q814" s="5">
        <f t="shared" si="74"/>
        <v>458.4611951979532</v>
      </c>
      <c r="R814" s="10">
        <f>Q814*Index!$H$16</f>
        <v>627.33851528065748</v>
      </c>
      <c r="T814" s="7">
        <v>18.183740950000001</v>
      </c>
      <c r="U814" s="5">
        <f t="shared" si="75"/>
        <v>18.465588934725002</v>
      </c>
      <c r="V814" s="5">
        <f>U814*(Index!$G$16/Index!$G$7)</f>
        <v>20.892118976610103</v>
      </c>
      <c r="X814" s="7">
        <v>648.23</v>
      </c>
      <c r="Y814" s="20">
        <f t="shared" si="77"/>
        <v>648.23</v>
      </c>
    </row>
    <row r="815" spans="1:25">
      <c r="A815" s="2" t="s">
        <v>1022</v>
      </c>
      <c r="B815" s="2" t="s">
        <v>0</v>
      </c>
      <c r="C815" s="2">
        <v>90</v>
      </c>
      <c r="D815" s="2" t="s">
        <v>1435</v>
      </c>
      <c r="E815" s="2" t="s">
        <v>39</v>
      </c>
      <c r="F815" s="2" t="s">
        <v>197</v>
      </c>
      <c r="G815" s="16">
        <v>92.284565540000003</v>
      </c>
      <c r="H815" s="16">
        <v>190.5444296</v>
      </c>
      <c r="I815" s="16">
        <f t="shared" si="72"/>
        <v>217.94116421550541</v>
      </c>
      <c r="J815" s="7">
        <v>1.902700491</v>
      </c>
      <c r="K815" s="18">
        <v>0</v>
      </c>
      <c r="L815" s="15">
        <v>1.096866782</v>
      </c>
      <c r="M815" s="15">
        <v>1</v>
      </c>
      <c r="N815" s="7">
        <v>590.26664830000004</v>
      </c>
      <c r="O815" s="8">
        <f t="shared" si="76"/>
        <v>590.27</v>
      </c>
      <c r="P815" s="5">
        <f t="shared" si="73"/>
        <v>592.68674155803001</v>
      </c>
      <c r="Q815" s="5">
        <f t="shared" si="74"/>
        <v>601.87338605217951</v>
      </c>
      <c r="R815" s="10">
        <f>Q815*Index!$H$16</f>
        <v>823.57756850039721</v>
      </c>
      <c r="T815" s="7">
        <v>22.48758291</v>
      </c>
      <c r="U815" s="5">
        <f t="shared" si="75"/>
        <v>22.836140445105002</v>
      </c>
      <c r="V815" s="5">
        <f>U815*(Index!$G$16/Index!$G$7)</f>
        <v>25.836996850315558</v>
      </c>
      <c r="X815" s="7">
        <v>849.41</v>
      </c>
      <c r="Y815" s="20">
        <f t="shared" si="77"/>
        <v>849.41</v>
      </c>
    </row>
    <row r="816" spans="1:25">
      <c r="A816" s="2" t="s">
        <v>1023</v>
      </c>
      <c r="B816" s="2" t="s">
        <v>0</v>
      </c>
      <c r="C816" s="2">
        <v>90</v>
      </c>
      <c r="D816" s="2" t="s">
        <v>1429</v>
      </c>
      <c r="E816" s="2" t="s">
        <v>39</v>
      </c>
      <c r="F816" s="2" t="s">
        <v>197</v>
      </c>
      <c r="G816" s="16">
        <v>92.284565540000003</v>
      </c>
      <c r="H816" s="16">
        <v>141.81240030000001</v>
      </c>
      <c r="I816" s="16">
        <f t="shared" si="72"/>
        <v>137.02597086610945</v>
      </c>
      <c r="J816" s="7">
        <v>1.7696641829999999</v>
      </c>
      <c r="K816" s="18">
        <v>0</v>
      </c>
      <c r="L816" s="15">
        <v>0.97955364599999994</v>
      </c>
      <c r="M816" s="15">
        <v>1</v>
      </c>
      <c r="N816" s="7">
        <v>405.8026433</v>
      </c>
      <c r="O816" s="8">
        <f t="shared" si="76"/>
        <v>405.8</v>
      </c>
      <c r="P816" s="5">
        <f t="shared" si="73"/>
        <v>407.46643413752997</v>
      </c>
      <c r="Q816" s="5">
        <f t="shared" si="74"/>
        <v>413.78216386666173</v>
      </c>
      <c r="R816" s="10">
        <f>Q816*Index!$H$16</f>
        <v>566.2016568657416</v>
      </c>
      <c r="T816" s="7">
        <v>20.296550329999999</v>
      </c>
      <c r="U816" s="5">
        <f t="shared" si="75"/>
        <v>20.611146860114999</v>
      </c>
      <c r="V816" s="5">
        <f>U816*(Index!$G$16/Index!$G$7)</f>
        <v>23.319620834628918</v>
      </c>
      <c r="X816" s="7">
        <v>579.38</v>
      </c>
      <c r="Y816" s="20">
        <f t="shared" si="77"/>
        <v>579.38</v>
      </c>
    </row>
    <row r="817" spans="1:25">
      <c r="A817" s="2" t="s">
        <v>1024</v>
      </c>
      <c r="B817" s="2" t="s">
        <v>0</v>
      </c>
      <c r="C817" s="2">
        <v>90</v>
      </c>
      <c r="D817" s="2" t="s">
        <v>203</v>
      </c>
      <c r="E817" s="2" t="s">
        <v>39</v>
      </c>
      <c r="F817" s="2" t="s">
        <v>22</v>
      </c>
      <c r="G817" s="16">
        <v>92.284565540000003</v>
      </c>
      <c r="H817" s="16">
        <v>99.929628919999999</v>
      </c>
      <c r="I817" s="16">
        <f t="shared" si="72"/>
        <v>106.73441755247687</v>
      </c>
      <c r="J817" s="7">
        <v>2.0707551199999998</v>
      </c>
      <c r="K817" s="18">
        <v>1</v>
      </c>
      <c r="L817" s="15">
        <v>1.035402113</v>
      </c>
      <c r="M817" s="15">
        <v>1</v>
      </c>
      <c r="N817" s="7">
        <v>412.11957810000001</v>
      </c>
      <c r="O817" s="8">
        <f t="shared" si="76"/>
        <v>412.12</v>
      </c>
      <c r="P817" s="5">
        <f t="shared" si="73"/>
        <v>413.80926837021002</v>
      </c>
      <c r="Q817" s="5">
        <f t="shared" si="74"/>
        <v>420.22331202994832</v>
      </c>
      <c r="R817" s="10">
        <f>Q817*Index!$H$16</f>
        <v>575.01544605397203</v>
      </c>
      <c r="T817" s="7">
        <v>17.301643129999999</v>
      </c>
      <c r="U817" s="5">
        <f t="shared" si="75"/>
        <v>17.569818598514999</v>
      </c>
      <c r="V817" s="5">
        <f>U817*(Index!$G$16/Index!$G$7)</f>
        <v>19.878637061358312</v>
      </c>
      <c r="X817" s="7">
        <v>594.89</v>
      </c>
      <c r="Y817" s="20">
        <f t="shared" si="77"/>
        <v>594.89</v>
      </c>
    </row>
    <row r="818" spans="1:25">
      <c r="A818" s="2" t="s">
        <v>1025</v>
      </c>
      <c r="B818" s="2" t="s">
        <v>0</v>
      </c>
      <c r="C818" s="2">
        <v>90</v>
      </c>
      <c r="D818" s="2" t="s">
        <v>42</v>
      </c>
      <c r="E818" s="2" t="s">
        <v>40</v>
      </c>
      <c r="F818" s="2" t="s">
        <v>22</v>
      </c>
      <c r="G818" s="16">
        <v>92.284565540000003</v>
      </c>
      <c r="H818" s="16">
        <v>36.137289299999999</v>
      </c>
      <c r="I818" s="16">
        <f t="shared" si="72"/>
        <v>36.201847608537335</v>
      </c>
      <c r="J818" s="7">
        <v>1.750954406</v>
      </c>
      <c r="K818" s="18">
        <v>0</v>
      </c>
      <c r="L818" s="15">
        <v>1.0005027049999999</v>
      </c>
      <c r="M818" s="15">
        <v>1</v>
      </c>
      <c r="N818" s="7">
        <v>224.97385109999999</v>
      </c>
      <c r="O818" s="8">
        <f t="shared" si="76"/>
        <v>224.97</v>
      </c>
      <c r="P818" s="5">
        <f t="shared" si="73"/>
        <v>225.89624388950998</v>
      </c>
      <c r="Q818" s="5">
        <f t="shared" si="74"/>
        <v>229.39763566979738</v>
      </c>
      <c r="R818" s="10">
        <f>Q818*Index!$H$16</f>
        <v>313.89782532815411</v>
      </c>
      <c r="T818" s="7">
        <v>13.361491989999999</v>
      </c>
      <c r="U818" s="5">
        <f t="shared" si="75"/>
        <v>13.568595115845</v>
      </c>
      <c r="V818" s="5">
        <f>U818*(Index!$G$16/Index!$G$7)</f>
        <v>15.351619951454646</v>
      </c>
      <c r="X818" s="7">
        <v>329.25</v>
      </c>
      <c r="Y818" s="20">
        <f t="shared" si="77"/>
        <v>329.25</v>
      </c>
    </row>
    <row r="819" spans="1:25">
      <c r="A819" s="2" t="s">
        <v>1026</v>
      </c>
      <c r="B819" s="2" t="s">
        <v>0</v>
      </c>
      <c r="C819" s="2">
        <v>90</v>
      </c>
      <c r="D819" s="2" t="s">
        <v>43</v>
      </c>
      <c r="E819" s="2" t="s">
        <v>40</v>
      </c>
      <c r="F819" s="2" t="s">
        <v>22</v>
      </c>
      <c r="G819" s="16">
        <v>92.284565540000003</v>
      </c>
      <c r="H819" s="16">
        <v>57.658650700000003</v>
      </c>
      <c r="I819" s="16">
        <f t="shared" si="72"/>
        <v>60.796114886788203</v>
      </c>
      <c r="J819" s="7">
        <v>2.058078369</v>
      </c>
      <c r="K819" s="18">
        <v>0</v>
      </c>
      <c r="L819" s="15">
        <v>1.020924349</v>
      </c>
      <c r="M819" s="15">
        <v>1</v>
      </c>
      <c r="N819" s="7">
        <v>315.05203719999997</v>
      </c>
      <c r="O819" s="8">
        <f t="shared" si="76"/>
        <v>315.05</v>
      </c>
      <c r="P819" s="5">
        <f t="shared" si="73"/>
        <v>316.34375055251996</v>
      </c>
      <c r="Q819" s="5">
        <f t="shared" si="74"/>
        <v>321.24707868608402</v>
      </c>
      <c r="R819" s="10">
        <f>Q819*Index!$H$16</f>
        <v>439.5806395220867</v>
      </c>
      <c r="T819" s="7">
        <v>14.495226840000001</v>
      </c>
      <c r="U819" s="5">
        <f t="shared" si="75"/>
        <v>14.719902856020003</v>
      </c>
      <c r="V819" s="5">
        <f>U819*(Index!$G$16/Index!$G$7)</f>
        <v>16.654218984253191</v>
      </c>
      <c r="X819" s="7">
        <v>456.23</v>
      </c>
      <c r="Y819" s="20">
        <f t="shared" si="77"/>
        <v>456.23</v>
      </c>
    </row>
    <row r="820" spans="1:25">
      <c r="A820" s="2" t="s">
        <v>1027</v>
      </c>
      <c r="B820" s="2" t="s">
        <v>0</v>
      </c>
      <c r="C820" s="2">
        <v>90</v>
      </c>
      <c r="D820" s="2" t="s">
        <v>44</v>
      </c>
      <c r="E820" s="2" t="s">
        <v>40</v>
      </c>
      <c r="F820" s="2" t="s">
        <v>22</v>
      </c>
      <c r="G820" s="16">
        <v>92.284565540000003</v>
      </c>
      <c r="H820" s="16">
        <v>78.335666799999998</v>
      </c>
      <c r="I820" s="16">
        <f t="shared" si="72"/>
        <v>84.972560600168393</v>
      </c>
      <c r="J820" s="7">
        <v>2.0629774360000002</v>
      </c>
      <c r="K820" s="18">
        <v>0</v>
      </c>
      <c r="L820" s="15">
        <v>1.0388986330000001</v>
      </c>
      <c r="M820" s="15">
        <v>1</v>
      </c>
      <c r="N820" s="7">
        <v>365.67745179999997</v>
      </c>
      <c r="O820" s="8">
        <f t="shared" si="76"/>
        <v>365.68</v>
      </c>
      <c r="P820" s="5">
        <f t="shared" si="73"/>
        <v>367.17672935237999</v>
      </c>
      <c r="Q820" s="5">
        <f t="shared" si="74"/>
        <v>372.86796865734192</v>
      </c>
      <c r="R820" s="10">
        <f>Q820*Index!$H$16</f>
        <v>510.21643773408698</v>
      </c>
      <c r="T820" s="7">
        <v>15.68894326</v>
      </c>
      <c r="U820" s="5">
        <f t="shared" si="75"/>
        <v>15.932121880530001</v>
      </c>
      <c r="V820" s="5">
        <f>U820*(Index!$G$16/Index!$G$7)</f>
        <v>18.025733544406062</v>
      </c>
      <c r="X820" s="7">
        <v>528.24</v>
      </c>
      <c r="Y820" s="20">
        <f t="shared" si="77"/>
        <v>528.24</v>
      </c>
    </row>
    <row r="821" spans="1:25">
      <c r="A821" s="2" t="s">
        <v>1028</v>
      </c>
      <c r="B821" s="2" t="s">
        <v>0</v>
      </c>
      <c r="C821" s="2">
        <v>90</v>
      </c>
      <c r="D821" s="2" t="s">
        <v>45</v>
      </c>
      <c r="E821" s="2" t="s">
        <v>40</v>
      </c>
      <c r="F821" s="2" t="s">
        <v>22</v>
      </c>
      <c r="G821" s="16">
        <v>92.284565540000003</v>
      </c>
      <c r="H821" s="16">
        <v>103.1999981</v>
      </c>
      <c r="I821" s="16">
        <f t="shared" si="72"/>
        <v>114.81776730852378</v>
      </c>
      <c r="J821" s="7">
        <v>1.9998539609999999</v>
      </c>
      <c r="K821" s="18">
        <v>0</v>
      </c>
      <c r="L821" s="15">
        <v>1.059430622</v>
      </c>
      <c r="M821" s="15">
        <v>1</v>
      </c>
      <c r="N821" s="7">
        <v>414.17442089999997</v>
      </c>
      <c r="O821" s="8">
        <f t="shared" si="76"/>
        <v>414.17</v>
      </c>
      <c r="P821" s="5">
        <f t="shared" si="73"/>
        <v>415.87253602568995</v>
      </c>
      <c r="Q821" s="5">
        <f t="shared" si="74"/>
        <v>422.3185603340882</v>
      </c>
      <c r="R821" s="10">
        <f>Q821*Index!$H$16</f>
        <v>577.88249341595417</v>
      </c>
      <c r="T821" s="7">
        <v>15.335885060000001</v>
      </c>
      <c r="U821" s="5">
        <f t="shared" si="75"/>
        <v>15.573591278430001</v>
      </c>
      <c r="V821" s="5">
        <f>U821*(Index!$G$16/Index!$G$7)</f>
        <v>17.620089076617504</v>
      </c>
      <c r="X821" s="7">
        <v>595.5</v>
      </c>
      <c r="Y821" s="20">
        <f t="shared" si="77"/>
        <v>595.5</v>
      </c>
    </row>
    <row r="822" spans="1:25">
      <c r="A822" s="2" t="s">
        <v>1029</v>
      </c>
      <c r="B822" s="2" t="s">
        <v>0</v>
      </c>
      <c r="C822" s="2">
        <v>90</v>
      </c>
      <c r="D822" s="2" t="s">
        <v>1434</v>
      </c>
      <c r="E822" s="2" t="s">
        <v>40</v>
      </c>
      <c r="F822" s="2" t="s">
        <v>22</v>
      </c>
      <c r="G822" s="16">
        <v>92.284565540000003</v>
      </c>
      <c r="H822" s="16">
        <v>129.49327640000001</v>
      </c>
      <c r="I822" s="16">
        <f t="shared" ref="I822:I884" si="78">(G822+H822)*L822*M822-G822</f>
        <v>141.00626228813843</v>
      </c>
      <c r="J822" s="7">
        <v>1.99489223</v>
      </c>
      <c r="K822" s="18">
        <v>0</v>
      </c>
      <c r="L822" s="15">
        <v>1.0519122460000001</v>
      </c>
      <c r="M822" s="15">
        <v>1</v>
      </c>
      <c r="N822" s="7">
        <v>465.39005959999997</v>
      </c>
      <c r="O822" s="8">
        <f t="shared" si="76"/>
        <v>465.39</v>
      </c>
      <c r="P822" s="5">
        <f t="shared" ref="P822:P884" si="79">N822*(1.0041)</f>
        <v>467.29815884435999</v>
      </c>
      <c r="Q822" s="5">
        <f t="shared" ref="Q822:Q884" si="80">P822*(1.0155)</f>
        <v>474.54128030644762</v>
      </c>
      <c r="R822" s="10">
        <f>Q822*Index!$H$16</f>
        <v>649.3418098303606</v>
      </c>
      <c r="T822" s="7">
        <v>18.302088999999999</v>
      </c>
      <c r="U822" s="5">
        <f t="shared" ref="U822:U884" si="81">T822*(1.0155)</f>
        <v>18.585771379499999</v>
      </c>
      <c r="V822" s="5">
        <f>U822*(Index!$G$16/Index!$G$7)</f>
        <v>21.02809438167381</v>
      </c>
      <c r="X822" s="7">
        <v>670.37</v>
      </c>
      <c r="Y822" s="20">
        <f t="shared" si="77"/>
        <v>670.37</v>
      </c>
    </row>
    <row r="823" spans="1:25">
      <c r="A823" s="2" t="s">
        <v>1030</v>
      </c>
      <c r="B823" s="2" t="s">
        <v>0</v>
      </c>
      <c r="C823" s="2">
        <v>90</v>
      </c>
      <c r="D823" s="2" t="s">
        <v>1435</v>
      </c>
      <c r="E823" s="2" t="s">
        <v>40</v>
      </c>
      <c r="F823" s="2" t="s">
        <v>197</v>
      </c>
      <c r="G823" s="16">
        <v>92.284565540000003</v>
      </c>
      <c r="H823" s="16">
        <v>178.31499600000001</v>
      </c>
      <c r="I823" s="16">
        <f t="shared" si="78"/>
        <v>204.52710473699079</v>
      </c>
      <c r="J823" s="7">
        <v>2.0857230260000001</v>
      </c>
      <c r="K823" s="18">
        <v>0</v>
      </c>
      <c r="L823" s="15">
        <v>1.096866782</v>
      </c>
      <c r="M823" s="15">
        <v>1</v>
      </c>
      <c r="N823" s="7">
        <v>619.06693510000002</v>
      </c>
      <c r="O823" s="8">
        <f t="shared" si="76"/>
        <v>619.07000000000005</v>
      </c>
      <c r="P823" s="5">
        <f t="shared" si="79"/>
        <v>621.60510953390997</v>
      </c>
      <c r="Q823" s="5">
        <f t="shared" si="80"/>
        <v>631.23998873168557</v>
      </c>
      <c r="R823" s="10">
        <f>Q823*Index!$H$16</f>
        <v>863.76156033386906</v>
      </c>
      <c r="T823" s="7">
        <v>36.274247119999998</v>
      </c>
      <c r="U823" s="5">
        <f t="shared" si="81"/>
        <v>36.836497950359998</v>
      </c>
      <c r="V823" s="5">
        <f>U823*(Index!$G$16/Index!$G$7)</f>
        <v>41.677116315165954</v>
      </c>
      <c r="X823" s="7">
        <v>905.44</v>
      </c>
      <c r="Y823" s="20">
        <f t="shared" si="77"/>
        <v>905.44</v>
      </c>
    </row>
    <row r="824" spans="1:25">
      <c r="A824" s="2" t="s">
        <v>1031</v>
      </c>
      <c r="B824" s="2" t="s">
        <v>0</v>
      </c>
      <c r="C824" s="2">
        <v>90</v>
      </c>
      <c r="D824" s="2" t="s">
        <v>1429</v>
      </c>
      <c r="E824" s="2" t="s">
        <v>40</v>
      </c>
      <c r="F824" s="2" t="s">
        <v>197</v>
      </c>
      <c r="G824" s="16">
        <v>92.284565540000003</v>
      </c>
      <c r="H824" s="16">
        <v>132.71677360000001</v>
      </c>
      <c r="I824" s="16">
        <f t="shared" si="78"/>
        <v>128.11631656946952</v>
      </c>
      <c r="J824" s="7">
        <v>2.2445462479999998</v>
      </c>
      <c r="K824" s="18">
        <v>0</v>
      </c>
      <c r="L824" s="15">
        <v>0.97955364599999994</v>
      </c>
      <c r="M824" s="15">
        <v>1</v>
      </c>
      <c r="N824" s="7">
        <v>494.69997310000002</v>
      </c>
      <c r="O824" s="8">
        <f t="shared" si="76"/>
        <v>494.7</v>
      </c>
      <c r="P824" s="5">
        <f t="shared" si="79"/>
        <v>496.72824298971</v>
      </c>
      <c r="Q824" s="5">
        <f t="shared" si="80"/>
        <v>504.42753075605054</v>
      </c>
      <c r="R824" s="10">
        <f>Q824*Index!$H$16</f>
        <v>690.2368652477868</v>
      </c>
      <c r="T824" s="7">
        <v>19.924218539999998</v>
      </c>
      <c r="U824" s="5">
        <f t="shared" si="81"/>
        <v>20.233043927369998</v>
      </c>
      <c r="V824" s="5">
        <f>U824*(Index!$G$16/Index!$G$7)</f>
        <v>22.89183207120319</v>
      </c>
      <c r="X824" s="7">
        <v>700.86</v>
      </c>
      <c r="Y824" s="20">
        <f t="shared" si="77"/>
        <v>700.86</v>
      </c>
    </row>
    <row r="825" spans="1:25">
      <c r="A825" s="2" t="s">
        <v>1032</v>
      </c>
      <c r="B825" s="2" t="s">
        <v>0</v>
      </c>
      <c r="C825" s="2">
        <v>90</v>
      </c>
      <c r="D825" s="2" t="s">
        <v>203</v>
      </c>
      <c r="E825" s="2" t="s">
        <v>40</v>
      </c>
      <c r="F825" s="2" t="s">
        <v>22</v>
      </c>
      <c r="G825" s="16">
        <v>92.284565540000003</v>
      </c>
      <c r="H825" s="16">
        <v>93.653785010000007</v>
      </c>
      <c r="I825" s="16">
        <f t="shared" si="78"/>
        <v>100.2363955072047</v>
      </c>
      <c r="J825" s="7">
        <v>2.3542942249999999</v>
      </c>
      <c r="K825" s="18">
        <v>1</v>
      </c>
      <c r="L825" s="15">
        <v>1.035402113</v>
      </c>
      <c r="M825" s="15">
        <v>1</v>
      </c>
      <c r="N825" s="7">
        <v>453.2509867</v>
      </c>
      <c r="O825" s="8">
        <f t="shared" si="76"/>
        <v>453.25</v>
      </c>
      <c r="P825" s="5">
        <f t="shared" si="79"/>
        <v>455.10931574546998</v>
      </c>
      <c r="Q825" s="5">
        <f t="shared" si="80"/>
        <v>462.16351013952482</v>
      </c>
      <c r="R825" s="10">
        <f>Q825*Index!$H$16</f>
        <v>632.40460327867015</v>
      </c>
      <c r="T825" s="7">
        <v>17.048934840000001</v>
      </c>
      <c r="U825" s="5">
        <f t="shared" si="81"/>
        <v>17.313193330020002</v>
      </c>
      <c r="V825" s="5">
        <f>U825*(Index!$G$16/Index!$G$7)</f>
        <v>19.58828912494781</v>
      </c>
      <c r="X825" s="7">
        <v>651.99</v>
      </c>
      <c r="Y825" s="20">
        <f t="shared" si="77"/>
        <v>651.99</v>
      </c>
    </row>
    <row r="826" spans="1:25">
      <c r="A826" s="2" t="s">
        <v>1033</v>
      </c>
      <c r="B826" s="2" t="s">
        <v>0</v>
      </c>
      <c r="C826" s="2">
        <v>90</v>
      </c>
      <c r="D826" s="2" t="s">
        <v>42</v>
      </c>
      <c r="E826" s="2" t="s">
        <v>41</v>
      </c>
      <c r="F826" s="2" t="s">
        <v>22</v>
      </c>
      <c r="G826" s="16">
        <v>92.284565540000003</v>
      </c>
      <c r="H826" s="16">
        <v>34.274624189999997</v>
      </c>
      <c r="I826" s="16">
        <f t="shared" si="78"/>
        <v>34.338246127473212</v>
      </c>
      <c r="J826" s="7">
        <v>1.2614625180000001</v>
      </c>
      <c r="K826" s="18">
        <v>1</v>
      </c>
      <c r="L826" s="15">
        <v>1.0005027049999999</v>
      </c>
      <c r="M826" s="15">
        <v>1</v>
      </c>
      <c r="N826" s="7">
        <v>159.72993080000001</v>
      </c>
      <c r="O826" s="8">
        <f t="shared" si="76"/>
        <v>159.72999999999999</v>
      </c>
      <c r="P826" s="5">
        <f t="shared" si="79"/>
        <v>160.38482351627999</v>
      </c>
      <c r="Q826" s="5">
        <f t="shared" si="80"/>
        <v>162.87078828078234</v>
      </c>
      <c r="R826" s="10">
        <f>Q826*Index!$H$16</f>
        <v>222.86535823067726</v>
      </c>
      <c r="T826" s="7">
        <v>13.18291151</v>
      </c>
      <c r="U826" s="5">
        <f t="shared" si="81"/>
        <v>13.387246638405001</v>
      </c>
      <c r="V826" s="5">
        <f>U826*(Index!$G$16/Index!$G$7)</f>
        <v>15.146440794683821</v>
      </c>
      <c r="X826" s="7">
        <v>238.01</v>
      </c>
      <c r="Y826" s="20">
        <f t="shared" si="77"/>
        <v>238.01</v>
      </c>
    </row>
    <row r="827" spans="1:25">
      <c r="A827" s="2" t="s">
        <v>1034</v>
      </c>
      <c r="B827" s="2" t="s">
        <v>0</v>
      </c>
      <c r="C827" s="2">
        <v>90</v>
      </c>
      <c r="D827" s="2" t="s">
        <v>43</v>
      </c>
      <c r="E827" s="2" t="s">
        <v>41</v>
      </c>
      <c r="F827" s="2" t="s">
        <v>22</v>
      </c>
      <c r="G827" s="16">
        <v>92.284565540000003</v>
      </c>
      <c r="H827" s="16">
        <v>54.704164489999997</v>
      </c>
      <c r="I827" s="16">
        <f t="shared" si="78"/>
        <v>57.779807976214485</v>
      </c>
      <c r="J827" s="7">
        <v>1.521395815</v>
      </c>
      <c r="K827" s="18">
        <v>0</v>
      </c>
      <c r="L827" s="15">
        <v>1.020924349</v>
      </c>
      <c r="M827" s="15">
        <v>1</v>
      </c>
      <c r="N827" s="7">
        <v>228.30730990000001</v>
      </c>
      <c r="O827" s="8">
        <f t="shared" si="76"/>
        <v>228.31</v>
      </c>
      <c r="P827" s="5">
        <f t="shared" si="79"/>
        <v>229.24336987059002</v>
      </c>
      <c r="Q827" s="5">
        <f t="shared" si="80"/>
        <v>232.79664210358419</v>
      </c>
      <c r="R827" s="10">
        <f>Q827*Index!$H$16</f>
        <v>318.54887905295305</v>
      </c>
      <c r="T827" s="7">
        <v>15.30844856</v>
      </c>
      <c r="U827" s="5">
        <f t="shared" si="81"/>
        <v>15.545729512680001</v>
      </c>
      <c r="V827" s="5">
        <f>U827*(Index!$G$16/Index!$G$7)</f>
        <v>17.588566046022319</v>
      </c>
      <c r="X827" s="7">
        <v>336.14</v>
      </c>
      <c r="Y827" s="20">
        <f t="shared" si="77"/>
        <v>336.14</v>
      </c>
    </row>
    <row r="828" spans="1:25">
      <c r="A828" s="2" t="s">
        <v>1035</v>
      </c>
      <c r="B828" s="2" t="s">
        <v>0</v>
      </c>
      <c r="C828" s="2">
        <v>90</v>
      </c>
      <c r="D828" s="2" t="s">
        <v>44</v>
      </c>
      <c r="E828" s="2" t="s">
        <v>41</v>
      </c>
      <c r="F828" s="2" t="s">
        <v>22</v>
      </c>
      <c r="G828" s="16">
        <v>92.284565540000003</v>
      </c>
      <c r="H828" s="16">
        <v>74.402751730000006</v>
      </c>
      <c r="I828" s="16">
        <f t="shared" si="78"/>
        <v>80.886660510240304</v>
      </c>
      <c r="J828" s="7">
        <v>1.6013025540000001</v>
      </c>
      <c r="K828" s="18">
        <v>0</v>
      </c>
      <c r="L828" s="15">
        <v>1.0388986330000001</v>
      </c>
      <c r="M828" s="15">
        <v>1</v>
      </c>
      <c r="N828" s="7">
        <v>277.2995267</v>
      </c>
      <c r="O828" s="8">
        <f t="shared" si="76"/>
        <v>277.3</v>
      </c>
      <c r="P828" s="5">
        <f t="shared" si="79"/>
        <v>278.43645475947</v>
      </c>
      <c r="Q828" s="5">
        <f t="shared" si="80"/>
        <v>282.75221980824182</v>
      </c>
      <c r="R828" s="10">
        <f>Q828*Index!$H$16</f>
        <v>386.90593582347412</v>
      </c>
      <c r="T828" s="7">
        <v>15.62862103</v>
      </c>
      <c r="U828" s="5">
        <f t="shared" si="81"/>
        <v>15.870864655965001</v>
      </c>
      <c r="V828" s="5">
        <f>U828*(Index!$G$16/Index!$G$7)</f>
        <v>17.956426617434335</v>
      </c>
      <c r="X828" s="7">
        <v>404.86</v>
      </c>
      <c r="Y828" s="20">
        <f t="shared" si="77"/>
        <v>404.86</v>
      </c>
    </row>
    <row r="829" spans="1:25">
      <c r="A829" s="2" t="s">
        <v>1036</v>
      </c>
      <c r="B829" s="2" t="s">
        <v>0</v>
      </c>
      <c r="C829" s="2">
        <v>90</v>
      </c>
      <c r="D829" s="2" t="s">
        <v>45</v>
      </c>
      <c r="E829" s="2" t="s">
        <v>41</v>
      </c>
      <c r="F829" s="2" t="s">
        <v>22</v>
      </c>
      <c r="G829" s="16">
        <v>92.284565540000003</v>
      </c>
      <c r="H829" s="16">
        <v>98.07973681</v>
      </c>
      <c r="I829" s="16">
        <f t="shared" si="78"/>
        <v>109.39320570525656</v>
      </c>
      <c r="J829" s="7">
        <v>1.6131401510000001</v>
      </c>
      <c r="K829" s="18">
        <v>0</v>
      </c>
      <c r="L829" s="15">
        <v>1.059430622</v>
      </c>
      <c r="M829" s="15">
        <v>1</v>
      </c>
      <c r="N829" s="7">
        <v>325.33451029999998</v>
      </c>
      <c r="O829" s="8">
        <f t="shared" si="76"/>
        <v>325.33</v>
      </c>
      <c r="P829" s="5">
        <f t="shared" si="79"/>
        <v>326.66838179222998</v>
      </c>
      <c r="Q829" s="5">
        <f t="shared" si="80"/>
        <v>331.73174171000954</v>
      </c>
      <c r="R829" s="10">
        <f>Q829*Index!$H$16</f>
        <v>453.92739995359381</v>
      </c>
      <c r="T829" s="7">
        <v>15.34316042</v>
      </c>
      <c r="U829" s="5">
        <f t="shared" si="81"/>
        <v>15.580979406510002</v>
      </c>
      <c r="V829" s="5">
        <f>U829*(Index!$G$16/Index!$G$7)</f>
        <v>17.628448065405102</v>
      </c>
      <c r="X829" s="7">
        <v>471.56</v>
      </c>
      <c r="Y829" s="20">
        <f t="shared" si="77"/>
        <v>471.56</v>
      </c>
    </row>
    <row r="830" spans="1:25">
      <c r="A830" s="2" t="s">
        <v>1037</v>
      </c>
      <c r="B830" s="2" t="s">
        <v>0</v>
      </c>
      <c r="C830" s="2">
        <v>90</v>
      </c>
      <c r="D830" s="2" t="s">
        <v>1434</v>
      </c>
      <c r="E830" s="2" t="s">
        <v>41</v>
      </c>
      <c r="F830" s="2" t="s">
        <v>22</v>
      </c>
      <c r="G830" s="16">
        <v>92.284565540000003</v>
      </c>
      <c r="H830" s="16">
        <v>123.18965919999999</v>
      </c>
      <c r="I830" s="16">
        <f t="shared" si="78"/>
        <v>134.3754101613622</v>
      </c>
      <c r="J830" s="7">
        <v>1.617978087</v>
      </c>
      <c r="K830" s="18">
        <v>0</v>
      </c>
      <c r="L830" s="15">
        <v>1.0519122460000001</v>
      </c>
      <c r="M830" s="15">
        <v>1</v>
      </c>
      <c r="N830" s="7">
        <v>366.73087390000001</v>
      </c>
      <c r="O830" s="8">
        <f t="shared" si="76"/>
        <v>366.73</v>
      </c>
      <c r="P830" s="5">
        <f t="shared" si="79"/>
        <v>368.23447048298999</v>
      </c>
      <c r="Q830" s="5">
        <f t="shared" si="80"/>
        <v>373.94210477547637</v>
      </c>
      <c r="R830" s="10">
        <f>Q830*Index!$H$16</f>
        <v>511.68623924535524</v>
      </c>
      <c r="T830" s="7">
        <v>16.409060910000001</v>
      </c>
      <c r="U830" s="5">
        <f t="shared" si="81"/>
        <v>16.663401354105002</v>
      </c>
      <c r="V830" s="5">
        <f>U830*(Index!$G$16/Index!$G$7)</f>
        <v>18.853109146727149</v>
      </c>
      <c r="X830" s="7">
        <v>530.54</v>
      </c>
      <c r="Y830" s="20">
        <f t="shared" si="77"/>
        <v>530.54</v>
      </c>
    </row>
    <row r="831" spans="1:25">
      <c r="A831" s="2" t="s">
        <v>1038</v>
      </c>
      <c r="B831" s="2" t="s">
        <v>0</v>
      </c>
      <c r="C831" s="2">
        <v>90</v>
      </c>
      <c r="D831" s="2" t="s">
        <v>1435</v>
      </c>
      <c r="E831" s="2" t="s">
        <v>41</v>
      </c>
      <c r="F831" s="2" t="s">
        <v>197</v>
      </c>
      <c r="G831" s="16">
        <v>92.284565540000003</v>
      </c>
      <c r="H831" s="16">
        <v>169.1127572</v>
      </c>
      <c r="I831" s="16">
        <f t="shared" si="78"/>
        <v>194.43347467723919</v>
      </c>
      <c r="J831" s="7">
        <v>1.5585985149999999</v>
      </c>
      <c r="K831" s="18">
        <v>0</v>
      </c>
      <c r="L831" s="15">
        <v>1.096866782</v>
      </c>
      <c r="M831" s="15">
        <v>1</v>
      </c>
      <c r="N831" s="7">
        <v>446.87831160000002</v>
      </c>
      <c r="O831" s="8">
        <f t="shared" si="76"/>
        <v>446.88</v>
      </c>
      <c r="P831" s="5">
        <f t="shared" si="79"/>
        <v>448.71051267756002</v>
      </c>
      <c r="Q831" s="5">
        <f t="shared" si="80"/>
        <v>455.66552562406224</v>
      </c>
      <c r="R831" s="10">
        <f>Q831*Index!$H$16</f>
        <v>623.51304167881244</v>
      </c>
      <c r="T831" s="7">
        <v>23.00520547</v>
      </c>
      <c r="U831" s="5">
        <f t="shared" si="81"/>
        <v>23.361786154785001</v>
      </c>
      <c r="V831" s="5">
        <f>U831*(Index!$G$16/Index!$G$7)</f>
        <v>26.431716723318232</v>
      </c>
      <c r="X831" s="7">
        <v>649.94000000000005</v>
      </c>
      <c r="Y831" s="20">
        <f t="shared" si="77"/>
        <v>649.94000000000005</v>
      </c>
    </row>
    <row r="832" spans="1:25">
      <c r="A832" s="2" t="s">
        <v>1039</v>
      </c>
      <c r="B832" s="2" t="s">
        <v>0</v>
      </c>
      <c r="C832" s="2">
        <v>90</v>
      </c>
      <c r="D832" s="2" t="s">
        <v>1429</v>
      </c>
      <c r="E832" s="2" t="s">
        <v>41</v>
      </c>
      <c r="F832" s="2" t="s">
        <v>197</v>
      </c>
      <c r="G832" s="16">
        <v>92.284565540000003</v>
      </c>
      <c r="H832" s="16">
        <v>125.86279810000001</v>
      </c>
      <c r="I832" s="16">
        <f t="shared" si="78"/>
        <v>121.40247987884983</v>
      </c>
      <c r="J832" s="7">
        <v>1.613319277</v>
      </c>
      <c r="K832" s="18">
        <v>0</v>
      </c>
      <c r="L832" s="15">
        <v>0.97955364599999994</v>
      </c>
      <c r="M832" s="15">
        <v>1</v>
      </c>
      <c r="N832" s="7">
        <v>344.74542969999999</v>
      </c>
      <c r="O832" s="8">
        <f t="shared" si="76"/>
        <v>344.75</v>
      </c>
      <c r="P832" s="5">
        <f t="shared" si="79"/>
        <v>346.15888596177001</v>
      </c>
      <c r="Q832" s="5">
        <f t="shared" si="80"/>
        <v>351.52434869417749</v>
      </c>
      <c r="R832" s="10">
        <f>Q832*Index!$H$16</f>
        <v>481.01074922946924</v>
      </c>
      <c r="T832" s="7">
        <v>18.543928860000001</v>
      </c>
      <c r="U832" s="5">
        <f t="shared" si="81"/>
        <v>18.831359757330002</v>
      </c>
      <c r="V832" s="5">
        <f>U832*(Index!$G$16/Index!$G$7)</f>
        <v>21.305955089341161</v>
      </c>
      <c r="X832" s="7">
        <v>493.68</v>
      </c>
      <c r="Y832" s="20">
        <f t="shared" si="77"/>
        <v>493.68</v>
      </c>
    </row>
    <row r="833" spans="1:25">
      <c r="A833" s="2" t="s">
        <v>1040</v>
      </c>
      <c r="B833" s="2" t="s">
        <v>0</v>
      </c>
      <c r="C833" s="2">
        <v>90</v>
      </c>
      <c r="D833" s="2" t="s">
        <v>203</v>
      </c>
      <c r="E833" s="2" t="s">
        <v>41</v>
      </c>
      <c r="F833" s="2" t="s">
        <v>22</v>
      </c>
      <c r="G833" s="16">
        <v>92.284565540000003</v>
      </c>
      <c r="H833" s="16">
        <v>88.709926679999995</v>
      </c>
      <c r="I833" s="16">
        <f t="shared" si="78"/>
        <v>95.11751414595004</v>
      </c>
      <c r="J833" s="7">
        <v>1.893073644</v>
      </c>
      <c r="K833" s="18">
        <v>1</v>
      </c>
      <c r="L833" s="15">
        <v>1.035402113</v>
      </c>
      <c r="M833" s="15">
        <v>1</v>
      </c>
      <c r="N833" s="7">
        <v>354.76593769999999</v>
      </c>
      <c r="O833" s="8">
        <f t="shared" si="76"/>
        <v>354.77</v>
      </c>
      <c r="P833" s="5">
        <f t="shared" si="79"/>
        <v>356.22047804456997</v>
      </c>
      <c r="Q833" s="5">
        <f t="shared" si="80"/>
        <v>361.74189545426083</v>
      </c>
      <c r="R833" s="10">
        <f>Q833*Index!$H$16</f>
        <v>494.99199929254985</v>
      </c>
      <c r="T833" s="7">
        <v>16.572750020000001</v>
      </c>
      <c r="U833" s="5">
        <f t="shared" si="81"/>
        <v>16.829627645310001</v>
      </c>
      <c r="V833" s="5">
        <f>U833*(Index!$G$16/Index!$G$7)</f>
        <v>19.041178937794836</v>
      </c>
      <c r="X833" s="7">
        <v>514.03</v>
      </c>
      <c r="Y833" s="20">
        <f t="shared" si="77"/>
        <v>514.03</v>
      </c>
    </row>
    <row r="834" spans="1:25">
      <c r="A834" s="2" t="s">
        <v>1041</v>
      </c>
      <c r="B834" s="2" t="s">
        <v>33</v>
      </c>
      <c r="C834" s="2">
        <v>90</v>
      </c>
      <c r="D834" s="2" t="s">
        <v>42</v>
      </c>
      <c r="E834" s="2" t="s">
        <v>34</v>
      </c>
      <c r="F834" s="2" t="s">
        <v>22</v>
      </c>
      <c r="G834" s="16">
        <v>92.284565540000003</v>
      </c>
      <c r="H834" s="16">
        <v>25.341840489999999</v>
      </c>
      <c r="I834" s="16">
        <f t="shared" si="78"/>
        <v>25.365692572779949</v>
      </c>
      <c r="J834" s="7">
        <v>1.261081374</v>
      </c>
      <c r="K834" s="18">
        <v>1</v>
      </c>
      <c r="L834" s="15">
        <v>1.0005027049999999</v>
      </c>
      <c r="M834" s="15">
        <v>0.99970022400000003</v>
      </c>
      <c r="N834" s="7">
        <v>148.36654923228281</v>
      </c>
      <c r="O834" s="8">
        <f t="shared" ref="O834:O897" si="82">ROUND(J834*SUM(G834:H834)*L834*$M834,2)</f>
        <v>148.37</v>
      </c>
      <c r="P834" s="5">
        <f t="shared" si="79"/>
        <v>148.97485208413516</v>
      </c>
      <c r="Q834" s="5">
        <f t="shared" si="80"/>
        <v>151.28396229143928</v>
      </c>
      <c r="R834" s="10">
        <f>Q834*Index!$H$16</f>
        <v>207.01044555953771</v>
      </c>
      <c r="T834" s="7">
        <v>12.510392539974251</v>
      </c>
      <c r="U834" s="5">
        <f t="shared" si="81"/>
        <v>12.704303624343853</v>
      </c>
      <c r="V834" s="5">
        <f>U834*(Index!$G$16/Index!$G$7)</f>
        <v>14.373753459638761</v>
      </c>
      <c r="X834" s="7">
        <v>221.38</v>
      </c>
      <c r="Y834" s="20">
        <f t="shared" ref="Y834:Y897" si="83">ROUND((R834+V834) * IF(D834 = "Forensische en beveiligde zorg - niet klinische of ambulante zorg", 0.982799429, 1),2)</f>
        <v>221.38</v>
      </c>
    </row>
    <row r="835" spans="1:25">
      <c r="A835" s="2" t="s">
        <v>1042</v>
      </c>
      <c r="B835" s="2" t="s">
        <v>33</v>
      </c>
      <c r="C835" s="2">
        <v>90</v>
      </c>
      <c r="D835" s="2" t="s">
        <v>43</v>
      </c>
      <c r="E835" s="2" t="s">
        <v>34</v>
      </c>
      <c r="F835" s="2" t="s">
        <v>22</v>
      </c>
      <c r="G835" s="16">
        <v>92.284565540000003</v>
      </c>
      <c r="H835" s="16">
        <v>40.449825799999999</v>
      </c>
      <c r="I835" s="16">
        <f t="shared" si="78"/>
        <v>41.8451542171738</v>
      </c>
      <c r="J835" s="7">
        <v>1.543853911</v>
      </c>
      <c r="K835" s="18">
        <v>0</v>
      </c>
      <c r="L835" s="15">
        <v>1.020924349</v>
      </c>
      <c r="M835" s="15">
        <v>0.98980123799999997</v>
      </c>
      <c r="N835" s="7">
        <v>207.07669253256969</v>
      </c>
      <c r="O835" s="8">
        <f t="shared" si="82"/>
        <v>207.08</v>
      </c>
      <c r="P835" s="5">
        <f t="shared" si="79"/>
        <v>207.92570697195322</v>
      </c>
      <c r="Q835" s="5">
        <f t="shared" si="80"/>
        <v>211.14855543001852</v>
      </c>
      <c r="R835" s="10">
        <f>Q835*Index!$H$16</f>
        <v>288.92657144064174</v>
      </c>
      <c r="T835" s="7">
        <v>12.749459134638606</v>
      </c>
      <c r="U835" s="5">
        <f t="shared" si="81"/>
        <v>12.947075751225505</v>
      </c>
      <c r="V835" s="5">
        <f>U835*(Index!$G$16/Index!$G$7)</f>
        <v>14.648427837853587</v>
      </c>
      <c r="X835" s="7">
        <v>303.57</v>
      </c>
      <c r="Y835" s="20">
        <f t="shared" si="83"/>
        <v>303.57</v>
      </c>
    </row>
    <row r="836" spans="1:25">
      <c r="A836" s="2" t="s">
        <v>1043</v>
      </c>
      <c r="B836" s="2" t="s">
        <v>33</v>
      </c>
      <c r="C836" s="2">
        <v>90</v>
      </c>
      <c r="D836" s="2" t="s">
        <v>44</v>
      </c>
      <c r="E836" s="2" t="s">
        <v>34</v>
      </c>
      <c r="F836" s="2" t="s">
        <v>22</v>
      </c>
      <c r="G836" s="16">
        <v>92.284565540000003</v>
      </c>
      <c r="H836" s="16">
        <v>55.028857510000002</v>
      </c>
      <c r="I836" s="16">
        <f t="shared" si="78"/>
        <v>51.777247646660939</v>
      </c>
      <c r="J836" s="7">
        <v>1.643129633</v>
      </c>
      <c r="K836" s="18">
        <v>0</v>
      </c>
      <c r="L836" s="15">
        <v>1.0388986330000001</v>
      </c>
      <c r="M836" s="15">
        <v>0.94131153499999998</v>
      </c>
      <c r="N836" s="7">
        <v>236.71223438403041</v>
      </c>
      <c r="O836" s="8">
        <f t="shared" si="82"/>
        <v>236.71</v>
      </c>
      <c r="P836" s="5">
        <f t="shared" si="79"/>
        <v>237.68275454500494</v>
      </c>
      <c r="Q836" s="5">
        <f t="shared" si="80"/>
        <v>241.36683724045253</v>
      </c>
      <c r="R836" s="10">
        <f>Q836*Index!$H$16</f>
        <v>330.27596424389725</v>
      </c>
      <c r="T836" s="7">
        <v>13.295264089692376</v>
      </c>
      <c r="U836" s="5">
        <f t="shared" si="81"/>
        <v>13.501340683082608</v>
      </c>
      <c r="V836" s="5">
        <f>U836*(Index!$G$16/Index!$G$7)</f>
        <v>15.275527733873977</v>
      </c>
      <c r="X836" s="7">
        <v>345.55</v>
      </c>
      <c r="Y836" s="20">
        <f t="shared" si="83"/>
        <v>345.55</v>
      </c>
    </row>
    <row r="837" spans="1:25">
      <c r="A837" s="2" t="s">
        <v>1044</v>
      </c>
      <c r="B837" s="2" t="s">
        <v>33</v>
      </c>
      <c r="C837" s="2">
        <v>90</v>
      </c>
      <c r="D837" s="2" t="s">
        <v>45</v>
      </c>
      <c r="E837" s="2" t="s">
        <v>34</v>
      </c>
      <c r="F837" s="2" t="s">
        <v>22</v>
      </c>
      <c r="G837" s="16">
        <v>92.284565540000003</v>
      </c>
      <c r="H837" s="16">
        <v>72.550579659999997</v>
      </c>
      <c r="I837" s="16">
        <f t="shared" si="78"/>
        <v>80.080694874513156</v>
      </c>
      <c r="J837" s="7">
        <v>1.7261119840000001</v>
      </c>
      <c r="K837" s="18">
        <v>0</v>
      </c>
      <c r="L837" s="15">
        <v>1.059430622</v>
      </c>
      <c r="M837" s="15">
        <v>0.98702329600000005</v>
      </c>
      <c r="N837" s="7">
        <v>297.52174170109379</v>
      </c>
      <c r="O837" s="8">
        <f t="shared" si="82"/>
        <v>297.52</v>
      </c>
      <c r="P837" s="5">
        <f t="shared" si="79"/>
        <v>298.74158084206829</v>
      </c>
      <c r="Q837" s="5">
        <f t="shared" si="80"/>
        <v>303.37207534512038</v>
      </c>
      <c r="R837" s="10">
        <f>Q837*Index!$H$16</f>
        <v>415.12125632016682</v>
      </c>
      <c r="T837" s="7">
        <v>13.373312754229461</v>
      </c>
      <c r="U837" s="5">
        <f t="shared" si="81"/>
        <v>13.580599101920019</v>
      </c>
      <c r="V837" s="5">
        <f>U837*(Index!$G$16/Index!$G$7)</f>
        <v>15.365201359887347</v>
      </c>
      <c r="X837" s="7">
        <v>430.49</v>
      </c>
      <c r="Y837" s="20">
        <f t="shared" si="83"/>
        <v>430.49</v>
      </c>
    </row>
    <row r="838" spans="1:25">
      <c r="A838" s="2" t="s">
        <v>1045</v>
      </c>
      <c r="B838" s="2" t="s">
        <v>33</v>
      </c>
      <c r="C838" s="2">
        <v>90</v>
      </c>
      <c r="D838" s="2" t="s">
        <v>1434</v>
      </c>
      <c r="E838" s="2" t="s">
        <v>34</v>
      </c>
      <c r="F838" s="2" t="s">
        <v>22</v>
      </c>
      <c r="G838" s="16">
        <v>92.284565540000003</v>
      </c>
      <c r="H838" s="16">
        <v>91.144617629999999</v>
      </c>
      <c r="I838" s="16">
        <f t="shared" si="78"/>
        <v>68.215456736292722</v>
      </c>
      <c r="J838" s="7">
        <v>1.7294778980000001</v>
      </c>
      <c r="K838" s="18">
        <v>0</v>
      </c>
      <c r="L838" s="15">
        <v>1.0519122460000001</v>
      </c>
      <c r="M838" s="15">
        <v>0.83181577799999995</v>
      </c>
      <c r="N838" s="7">
        <v>277.58124116112731</v>
      </c>
      <c r="O838" s="8">
        <f t="shared" si="82"/>
        <v>277.58</v>
      </c>
      <c r="P838" s="5">
        <f t="shared" si="79"/>
        <v>278.7193242498879</v>
      </c>
      <c r="Q838" s="5">
        <f t="shared" si="80"/>
        <v>283.03947377576117</v>
      </c>
      <c r="R838" s="10">
        <f>Q838*Index!$H$16</f>
        <v>387.29900175659907</v>
      </c>
      <c r="T838" s="7">
        <v>13.061066720367442</v>
      </c>
      <c r="U838" s="5">
        <f t="shared" si="81"/>
        <v>13.263513254533139</v>
      </c>
      <c r="V838" s="5">
        <f>U838*(Index!$G$16/Index!$G$7)</f>
        <v>15.006447827962448</v>
      </c>
      <c r="X838" s="7">
        <v>402.31</v>
      </c>
      <c r="Y838" s="20">
        <f t="shared" si="83"/>
        <v>402.31</v>
      </c>
    </row>
    <row r="839" spans="1:25">
      <c r="A839" s="2" t="s">
        <v>1046</v>
      </c>
      <c r="B839" s="2" t="s">
        <v>33</v>
      </c>
      <c r="C839" s="2">
        <v>90</v>
      </c>
      <c r="D839" s="2" t="s">
        <v>1435</v>
      </c>
      <c r="E839" s="2" t="s">
        <v>34</v>
      </c>
      <c r="F839" s="2" t="s">
        <v>197</v>
      </c>
      <c r="G839" s="16">
        <v>92.284565540000003</v>
      </c>
      <c r="H839" s="16">
        <v>125.0361138</v>
      </c>
      <c r="I839" s="16">
        <f t="shared" si="78"/>
        <v>135.36694594890417</v>
      </c>
      <c r="J839" s="7">
        <v>1.73496104</v>
      </c>
      <c r="K839" s="18">
        <v>0</v>
      </c>
      <c r="L839" s="15">
        <v>1.096866782</v>
      </c>
      <c r="M839" s="15">
        <v>0.95502688999999996</v>
      </c>
      <c r="N839" s="7">
        <v>394.96650323808552</v>
      </c>
      <c r="O839" s="8">
        <f t="shared" si="82"/>
        <v>394.97</v>
      </c>
      <c r="P839" s="5">
        <f t="shared" si="79"/>
        <v>396.58586590136167</v>
      </c>
      <c r="Q839" s="5">
        <f t="shared" si="80"/>
        <v>402.73294682283279</v>
      </c>
      <c r="R839" s="10">
        <f>Q839*Index!$H$16</f>
        <v>551.08238507590897</v>
      </c>
      <c r="T839" s="7">
        <v>18.310214026126275</v>
      </c>
      <c r="U839" s="5">
        <f t="shared" si="81"/>
        <v>18.594022343531233</v>
      </c>
      <c r="V839" s="5">
        <f>U839*(Index!$G$16/Index!$G$7)</f>
        <v>21.037429590143013</v>
      </c>
      <c r="X839" s="7">
        <v>572.12</v>
      </c>
      <c r="Y839" s="20">
        <f t="shared" si="83"/>
        <v>572.12</v>
      </c>
    </row>
    <row r="840" spans="1:25">
      <c r="A840" s="2" t="s">
        <v>1047</v>
      </c>
      <c r="B840" s="2" t="s">
        <v>33</v>
      </c>
      <c r="C840" s="2">
        <v>90</v>
      </c>
      <c r="D840" s="2" t="s">
        <v>1429</v>
      </c>
      <c r="E840" s="2" t="s">
        <v>34</v>
      </c>
      <c r="F840" s="2" t="s">
        <v>197</v>
      </c>
      <c r="G840" s="16">
        <v>92.284565540000003</v>
      </c>
      <c r="H840" s="16">
        <v>93.057786930000006</v>
      </c>
      <c r="I840" s="16">
        <f t="shared" si="78"/>
        <v>59.788508045070799</v>
      </c>
      <c r="J840" s="7">
        <v>1.7596624830000001</v>
      </c>
      <c r="K840" s="18">
        <v>0</v>
      </c>
      <c r="L840" s="15">
        <v>0.97955364599999994</v>
      </c>
      <c r="M840" s="15">
        <v>0.83762460699999997</v>
      </c>
      <c r="N840" s="7">
        <v>267.59728236024449</v>
      </c>
      <c r="O840" s="8">
        <f t="shared" si="82"/>
        <v>267.60000000000002</v>
      </c>
      <c r="P840" s="5">
        <f t="shared" si="79"/>
        <v>268.69443121792148</v>
      </c>
      <c r="Q840" s="5">
        <f t="shared" si="80"/>
        <v>272.8591949017993</v>
      </c>
      <c r="R840" s="10">
        <f>Q840*Index!$H$16</f>
        <v>373.36874746064552</v>
      </c>
      <c r="T840" s="7">
        <v>13.378760141344568</v>
      </c>
      <c r="U840" s="5">
        <f t="shared" si="81"/>
        <v>13.586130923535409</v>
      </c>
      <c r="V840" s="5">
        <f>U840*(Index!$G$16/Index!$G$7)</f>
        <v>15.371460108295246</v>
      </c>
      <c r="X840" s="7">
        <v>382.05</v>
      </c>
      <c r="Y840" s="20">
        <f t="shared" si="83"/>
        <v>382.05</v>
      </c>
    </row>
    <row r="841" spans="1:25">
      <c r="A841" s="2" t="s">
        <v>1048</v>
      </c>
      <c r="B841" s="2" t="s">
        <v>33</v>
      </c>
      <c r="C841" s="2">
        <v>90</v>
      </c>
      <c r="D841" s="2" t="s">
        <v>203</v>
      </c>
      <c r="E841" s="2" t="s">
        <v>34</v>
      </c>
      <c r="F841" s="2" t="s">
        <v>22</v>
      </c>
      <c r="G841" s="16">
        <v>92.284565540000003</v>
      </c>
      <c r="H841" s="16">
        <v>65.570906109999996</v>
      </c>
      <c r="I841" s="16">
        <f t="shared" si="78"/>
        <v>36.851142217294282</v>
      </c>
      <c r="J841" s="7">
        <v>1.892692501</v>
      </c>
      <c r="K841" s="18">
        <v>1</v>
      </c>
      <c r="L841" s="15">
        <v>1.035402113</v>
      </c>
      <c r="M841" s="15">
        <v>0.79009199200000002</v>
      </c>
      <c r="N841" s="7">
        <v>244.4141855682962</v>
      </c>
      <c r="O841" s="8">
        <f t="shared" si="82"/>
        <v>244.41</v>
      </c>
      <c r="P841" s="5">
        <f t="shared" si="79"/>
        <v>245.41628372912621</v>
      </c>
      <c r="Q841" s="5">
        <f t="shared" si="80"/>
        <v>249.22023612692769</v>
      </c>
      <c r="R841" s="10">
        <f>Q841*Index!$H$16</f>
        <v>341.02221637810641</v>
      </c>
      <c r="T841" s="7">
        <v>11.604820027940438</v>
      </c>
      <c r="U841" s="5">
        <f t="shared" si="81"/>
        <v>11.784694738373515</v>
      </c>
      <c r="V841" s="5">
        <f>U841*(Index!$G$16/Index!$G$7)</f>
        <v>13.333300413404723</v>
      </c>
      <c r="X841" s="7">
        <v>354.36</v>
      </c>
      <c r="Y841" s="20">
        <f t="shared" si="83"/>
        <v>354.36</v>
      </c>
    </row>
    <row r="842" spans="1:25">
      <c r="A842" s="2" t="s">
        <v>1049</v>
      </c>
      <c r="B842" s="2" t="s">
        <v>33</v>
      </c>
      <c r="C842" s="2">
        <v>90</v>
      </c>
      <c r="D842" s="2" t="s">
        <v>42</v>
      </c>
      <c r="E842" s="2" t="s">
        <v>35</v>
      </c>
      <c r="F842" s="2" t="s">
        <v>22</v>
      </c>
      <c r="G842" s="16">
        <v>92.284565540000003</v>
      </c>
      <c r="H842" s="16">
        <v>24.136374379999999</v>
      </c>
      <c r="I842" s="16">
        <f t="shared" si="78"/>
        <v>24.134215597889209</v>
      </c>
      <c r="J842" s="7">
        <v>2.483560797</v>
      </c>
      <c r="K842" s="18">
        <v>0</v>
      </c>
      <c r="L842" s="15">
        <v>1.0005027049999999</v>
      </c>
      <c r="M842" s="15">
        <v>0.99947901400000005</v>
      </c>
      <c r="N842" s="7">
        <v>289.13312087261596</v>
      </c>
      <c r="O842" s="8">
        <f t="shared" si="82"/>
        <v>289.13</v>
      </c>
      <c r="P842" s="5">
        <f t="shared" si="79"/>
        <v>290.31856666819368</v>
      </c>
      <c r="Q842" s="5">
        <f t="shared" si="80"/>
        <v>294.81850445155072</v>
      </c>
      <c r="R842" s="10">
        <f>Q842*Index!$H$16</f>
        <v>403.41691902635745</v>
      </c>
      <c r="T842" s="7">
        <v>14.128175371666966</v>
      </c>
      <c r="U842" s="5">
        <f t="shared" si="81"/>
        <v>14.347162089927805</v>
      </c>
      <c r="V842" s="5">
        <f>U842*(Index!$G$16/Index!$G$7)</f>
        <v>16.232497020217334</v>
      </c>
      <c r="X842" s="7">
        <v>419.65</v>
      </c>
      <c r="Y842" s="20">
        <f t="shared" si="83"/>
        <v>419.65</v>
      </c>
    </row>
    <row r="843" spans="1:25">
      <c r="A843" s="2" t="s">
        <v>1050</v>
      </c>
      <c r="B843" s="2" t="s">
        <v>33</v>
      </c>
      <c r="C843" s="2">
        <v>90</v>
      </c>
      <c r="D843" s="2" t="s">
        <v>43</v>
      </c>
      <c r="E843" s="2" t="s">
        <v>35</v>
      </c>
      <c r="F843" s="2" t="s">
        <v>22</v>
      </c>
      <c r="G843" s="16">
        <v>92.284565540000003</v>
      </c>
      <c r="H843" s="16">
        <v>38.536350470000002</v>
      </c>
      <c r="I843" s="16">
        <f t="shared" si="78"/>
        <v>41.172689406534161</v>
      </c>
      <c r="J843" s="7">
        <v>2.8455207680000001</v>
      </c>
      <c r="K843" s="18">
        <v>0</v>
      </c>
      <c r="L843" s="15">
        <v>1.020924349</v>
      </c>
      <c r="M843" s="15">
        <v>0.99924374900000001</v>
      </c>
      <c r="N843" s="7">
        <v>379.75539085351596</v>
      </c>
      <c r="O843" s="8">
        <f t="shared" si="82"/>
        <v>379.76</v>
      </c>
      <c r="P843" s="5">
        <f t="shared" si="79"/>
        <v>381.31238795601536</v>
      </c>
      <c r="Q843" s="5">
        <f t="shared" si="80"/>
        <v>387.22272996933361</v>
      </c>
      <c r="R843" s="10">
        <f>Q843*Index!$H$16</f>
        <v>529.85887365450287</v>
      </c>
      <c r="T843" s="7">
        <v>14.792128112072051</v>
      </c>
      <c r="U843" s="5">
        <f t="shared" si="81"/>
        <v>15.021406097809169</v>
      </c>
      <c r="V843" s="5">
        <f>U843*(Index!$G$16/Index!$G$7)</f>
        <v>16.995342228226601</v>
      </c>
      <c r="X843" s="7">
        <v>546.85</v>
      </c>
      <c r="Y843" s="20">
        <f t="shared" si="83"/>
        <v>546.85</v>
      </c>
    </row>
    <row r="844" spans="1:25">
      <c r="A844" s="2" t="s">
        <v>1051</v>
      </c>
      <c r="B844" s="2" t="s">
        <v>33</v>
      </c>
      <c r="C844" s="2">
        <v>90</v>
      </c>
      <c r="D844" s="2" t="s">
        <v>44</v>
      </c>
      <c r="E844" s="2" t="s">
        <v>35</v>
      </c>
      <c r="F844" s="2" t="s">
        <v>22</v>
      </c>
      <c r="G844" s="16">
        <v>92.284565540000003</v>
      </c>
      <c r="H844" s="16">
        <v>52.475271480000004</v>
      </c>
      <c r="I844" s="16">
        <f t="shared" si="78"/>
        <v>57.193099241548126</v>
      </c>
      <c r="J844" s="7">
        <v>2.8938253390000002</v>
      </c>
      <c r="K844" s="18">
        <v>0</v>
      </c>
      <c r="L844" s="15">
        <v>1.0388986330000001</v>
      </c>
      <c r="M844" s="15">
        <v>0.993928272</v>
      </c>
      <c r="N844" s="7">
        <v>432.56225424456449</v>
      </c>
      <c r="O844" s="8">
        <f t="shared" si="82"/>
        <v>432.56</v>
      </c>
      <c r="P844" s="5">
        <f t="shared" si="79"/>
        <v>434.33575948696722</v>
      </c>
      <c r="Q844" s="5">
        <f t="shared" si="80"/>
        <v>441.06796375901524</v>
      </c>
      <c r="R844" s="10">
        <f>Q844*Index!$H$16</f>
        <v>603.53836795930158</v>
      </c>
      <c r="T844" s="7">
        <v>17.453329278953277</v>
      </c>
      <c r="U844" s="5">
        <f t="shared" si="81"/>
        <v>17.723855882777052</v>
      </c>
      <c r="V844" s="5">
        <f>U844*(Index!$G$16/Index!$G$7)</f>
        <v>20.052916109863766</v>
      </c>
      <c r="X844" s="7">
        <v>623.59</v>
      </c>
      <c r="Y844" s="20">
        <f t="shared" si="83"/>
        <v>623.59</v>
      </c>
    </row>
    <row r="845" spans="1:25">
      <c r="A845" s="2" t="s">
        <v>1052</v>
      </c>
      <c r="B845" s="2" t="s">
        <v>33</v>
      </c>
      <c r="C845" s="2">
        <v>90</v>
      </c>
      <c r="D845" s="2" t="s">
        <v>45</v>
      </c>
      <c r="E845" s="2" t="s">
        <v>35</v>
      </c>
      <c r="F845" s="2" t="s">
        <v>22</v>
      </c>
      <c r="G845" s="16">
        <v>92.284565540000003</v>
      </c>
      <c r="H845" s="16">
        <v>69.221276410000002</v>
      </c>
      <c r="I845" s="16">
        <f t="shared" si="78"/>
        <v>78.634230732979617</v>
      </c>
      <c r="J845" s="7">
        <v>2.8295098699999999</v>
      </c>
      <c r="K845" s="18">
        <v>0</v>
      </c>
      <c r="L845" s="15">
        <v>1.059430622</v>
      </c>
      <c r="M845" s="15">
        <v>0.99891622599999996</v>
      </c>
      <c r="N845" s="7">
        <v>483.61642104116288</v>
      </c>
      <c r="O845" s="8">
        <f t="shared" si="82"/>
        <v>483.62</v>
      </c>
      <c r="P845" s="5">
        <f t="shared" si="79"/>
        <v>485.59924836743164</v>
      </c>
      <c r="Q845" s="5">
        <f t="shared" si="80"/>
        <v>493.12603671712685</v>
      </c>
      <c r="R845" s="10">
        <f>Q845*Index!$H$16</f>
        <v>674.77238850451454</v>
      </c>
      <c r="T845" s="7">
        <v>14.604548327622418</v>
      </c>
      <c r="U845" s="5">
        <f t="shared" si="81"/>
        <v>14.830918826700566</v>
      </c>
      <c r="V845" s="5">
        <f>U845*(Index!$G$16/Index!$G$7)</f>
        <v>16.779823365243203</v>
      </c>
      <c r="X845" s="7">
        <v>691.55</v>
      </c>
      <c r="Y845" s="20">
        <f t="shared" si="83"/>
        <v>691.55</v>
      </c>
    </row>
    <row r="846" spans="1:25">
      <c r="A846" s="2" t="s">
        <v>1053</v>
      </c>
      <c r="B846" s="2" t="s">
        <v>33</v>
      </c>
      <c r="C846" s="2">
        <v>90</v>
      </c>
      <c r="D846" s="2" t="s">
        <v>1434</v>
      </c>
      <c r="E846" s="2" t="s">
        <v>35</v>
      </c>
      <c r="F846" s="2" t="s">
        <v>22</v>
      </c>
      <c r="G846" s="16">
        <v>92.284565540000003</v>
      </c>
      <c r="H846" s="16">
        <v>87.036514650000001</v>
      </c>
      <c r="I846" s="16">
        <f t="shared" si="78"/>
        <v>94.561533612434985</v>
      </c>
      <c r="J846" s="7">
        <v>2.8900842249999998</v>
      </c>
      <c r="K846" s="18">
        <v>0</v>
      </c>
      <c r="L846" s="15">
        <v>1.0519122460000001</v>
      </c>
      <c r="M846" s="15">
        <v>0.99054264599999997</v>
      </c>
      <c r="N846" s="7">
        <v>540.00096366858168</v>
      </c>
      <c r="O846" s="8">
        <f t="shared" si="82"/>
        <v>540</v>
      </c>
      <c r="P846" s="5">
        <f t="shared" si="79"/>
        <v>542.21496761962283</v>
      </c>
      <c r="Q846" s="5">
        <f t="shared" si="80"/>
        <v>550.61929961772705</v>
      </c>
      <c r="R846" s="10">
        <f>Q846*Index!$H$16</f>
        <v>753.44368841928656</v>
      </c>
      <c r="T846" s="7">
        <v>14.980464881942169</v>
      </c>
      <c r="U846" s="5">
        <f t="shared" si="81"/>
        <v>15.212662087612273</v>
      </c>
      <c r="V846" s="5">
        <f>U846*(Index!$G$16/Index!$G$7)</f>
        <v>17.211730825854357</v>
      </c>
      <c r="X846" s="7">
        <v>770.66</v>
      </c>
      <c r="Y846" s="20">
        <f t="shared" si="83"/>
        <v>770.66</v>
      </c>
    </row>
    <row r="847" spans="1:25">
      <c r="A847" s="2" t="s">
        <v>1054</v>
      </c>
      <c r="B847" s="2" t="s">
        <v>33</v>
      </c>
      <c r="C847" s="2">
        <v>90</v>
      </c>
      <c r="D847" s="2" t="s">
        <v>1435</v>
      </c>
      <c r="E847" s="2" t="s">
        <v>35</v>
      </c>
      <c r="F847" s="2" t="s">
        <v>197</v>
      </c>
      <c r="G847" s="16">
        <v>92.284565540000003</v>
      </c>
      <c r="H847" s="16">
        <v>119.08158229999999</v>
      </c>
      <c r="I847" s="16">
        <f t="shared" si="78"/>
        <v>138.76379540976814</v>
      </c>
      <c r="J847" s="7">
        <v>3.2655199760000002</v>
      </c>
      <c r="K847" s="18">
        <v>0</v>
      </c>
      <c r="L847" s="15">
        <v>1.096866782</v>
      </c>
      <c r="M847" s="15">
        <v>0.99658323100000001</v>
      </c>
      <c r="N847" s="7">
        <v>754.49303809209164</v>
      </c>
      <c r="O847" s="8">
        <f t="shared" si="82"/>
        <v>754.49</v>
      </c>
      <c r="P847" s="5">
        <f t="shared" si="79"/>
        <v>757.5864595482692</v>
      </c>
      <c r="Q847" s="5">
        <f t="shared" si="80"/>
        <v>769.3290496712674</v>
      </c>
      <c r="R847" s="10">
        <f>Q847*Index!$H$16</f>
        <v>1052.7166722903635</v>
      </c>
      <c r="T847" s="7">
        <v>19.56388782660736</v>
      </c>
      <c r="U847" s="5">
        <f t="shared" si="81"/>
        <v>19.867128087919774</v>
      </c>
      <c r="V847" s="5">
        <f>U847*(Index!$G$16/Index!$G$7)</f>
        <v>22.477831885222439</v>
      </c>
      <c r="X847" s="7">
        <v>1075.19</v>
      </c>
      <c r="Y847" s="20">
        <f t="shared" si="83"/>
        <v>1075.19</v>
      </c>
    </row>
    <row r="848" spans="1:25">
      <c r="A848" s="2" t="s">
        <v>1055</v>
      </c>
      <c r="B848" s="2" t="s">
        <v>33</v>
      </c>
      <c r="C848" s="2">
        <v>90</v>
      </c>
      <c r="D848" s="2" t="s">
        <v>1429</v>
      </c>
      <c r="E848" s="2" t="s">
        <v>35</v>
      </c>
      <c r="F848" s="2" t="s">
        <v>197</v>
      </c>
      <c r="G848" s="16">
        <v>92.284565540000003</v>
      </c>
      <c r="H848" s="16">
        <v>88.623155569999994</v>
      </c>
      <c r="I848" s="16">
        <f t="shared" si="78"/>
        <v>78.691646602589728</v>
      </c>
      <c r="J848" s="7">
        <v>3.3971029829999999</v>
      </c>
      <c r="K848" s="18">
        <v>0</v>
      </c>
      <c r="L848" s="15">
        <v>0.97955364599999994</v>
      </c>
      <c r="M848" s="15">
        <v>0.96482903200000003</v>
      </c>
      <c r="N848" s="7">
        <v>580.82380041515864</v>
      </c>
      <c r="O848" s="8">
        <f t="shared" si="82"/>
        <v>580.82000000000005</v>
      </c>
      <c r="P848" s="5">
        <f t="shared" si="79"/>
        <v>583.20517799686081</v>
      </c>
      <c r="Q848" s="5">
        <f t="shared" si="80"/>
        <v>592.24485825581223</v>
      </c>
      <c r="R848" s="10">
        <f>Q848*Index!$H$16</f>
        <v>810.40230656900621</v>
      </c>
      <c r="T848" s="7">
        <v>16.771046693688866</v>
      </c>
      <c r="U848" s="5">
        <f t="shared" si="81"/>
        <v>17.030997917441045</v>
      </c>
      <c r="V848" s="5">
        <f>U848*(Index!$G$16/Index!$G$7)</f>
        <v>19.269010917515921</v>
      </c>
      <c r="X848" s="7">
        <v>815.4</v>
      </c>
      <c r="Y848" s="20">
        <f t="shared" si="83"/>
        <v>815.4</v>
      </c>
    </row>
    <row r="849" spans="1:25">
      <c r="A849" s="2" t="s">
        <v>1056</v>
      </c>
      <c r="B849" s="2" t="s">
        <v>33</v>
      </c>
      <c r="C849" s="2">
        <v>90</v>
      </c>
      <c r="D849" s="2" t="s">
        <v>203</v>
      </c>
      <c r="E849" s="2" t="s">
        <v>35</v>
      </c>
      <c r="F849" s="2" t="s">
        <v>22</v>
      </c>
      <c r="G849" s="16">
        <v>92.284565540000003</v>
      </c>
      <c r="H849" s="16">
        <v>62.381059129999997</v>
      </c>
      <c r="I849" s="16">
        <f t="shared" si="78"/>
        <v>66.982504773562212</v>
      </c>
      <c r="J849" s="7">
        <v>3.1795770999999999</v>
      </c>
      <c r="K849" s="18">
        <v>1</v>
      </c>
      <c r="L849" s="15">
        <v>1.035402113</v>
      </c>
      <c r="M849" s="15">
        <v>0.99454203699999999</v>
      </c>
      <c r="N849" s="7">
        <v>506.40192932980875</v>
      </c>
      <c r="O849" s="8">
        <f t="shared" si="82"/>
        <v>506.4</v>
      </c>
      <c r="P849" s="5">
        <f t="shared" si="79"/>
        <v>508.47817724006097</v>
      </c>
      <c r="Q849" s="5">
        <f t="shared" si="80"/>
        <v>516.359588987282</v>
      </c>
      <c r="R849" s="10">
        <f>Q849*Index!$H$16</f>
        <v>706.56417882072958</v>
      </c>
      <c r="T849" s="7">
        <v>14.000467273857845</v>
      </c>
      <c r="U849" s="5">
        <f t="shared" si="81"/>
        <v>14.217474516602643</v>
      </c>
      <c r="V849" s="5">
        <f>U849*(Index!$G$16/Index!$G$7)</f>
        <v>16.085767434647391</v>
      </c>
      <c r="X849" s="7">
        <v>722.65</v>
      </c>
      <c r="Y849" s="20">
        <f t="shared" si="83"/>
        <v>722.65</v>
      </c>
    </row>
    <row r="850" spans="1:25">
      <c r="A850" s="2" t="s">
        <v>1057</v>
      </c>
      <c r="B850" s="2" t="s">
        <v>33</v>
      </c>
      <c r="C850" s="2">
        <v>90</v>
      </c>
      <c r="D850" s="2" t="s">
        <v>42</v>
      </c>
      <c r="E850" s="2" t="s">
        <v>36</v>
      </c>
      <c r="F850" s="2" t="s">
        <v>22</v>
      </c>
      <c r="G850" s="16">
        <v>92.284565540000003</v>
      </c>
      <c r="H850" s="16">
        <v>26.054763659999999</v>
      </c>
      <c r="I850" s="16">
        <f t="shared" si="78"/>
        <v>25.957444142257216</v>
      </c>
      <c r="J850" s="7">
        <v>1.9388135200000001</v>
      </c>
      <c r="K850" s="18">
        <v>0</v>
      </c>
      <c r="L850" s="15">
        <v>1.0005027049999999</v>
      </c>
      <c r="M850" s="15">
        <v>0.99867558400000001</v>
      </c>
      <c r="N850" s="7">
        <v>229.24920702801191</v>
      </c>
      <c r="O850" s="8">
        <f t="shared" si="82"/>
        <v>229.25</v>
      </c>
      <c r="P850" s="5">
        <f t="shared" si="79"/>
        <v>230.18912877682675</v>
      </c>
      <c r="Q850" s="5">
        <f t="shared" si="80"/>
        <v>233.75706027286759</v>
      </c>
      <c r="R850" s="10">
        <f>Q850*Index!$H$16</f>
        <v>319.86307383034671</v>
      </c>
      <c r="T850" s="7">
        <v>12.134067764183474</v>
      </c>
      <c r="U850" s="5">
        <f t="shared" si="81"/>
        <v>12.322145814528318</v>
      </c>
      <c r="V850" s="5">
        <f>U850*(Index!$G$16/Index!$G$7)</f>
        <v>13.941376974993172</v>
      </c>
      <c r="X850" s="7">
        <v>333.8</v>
      </c>
      <c r="Y850" s="20">
        <f t="shared" si="83"/>
        <v>333.8</v>
      </c>
    </row>
    <row r="851" spans="1:25">
      <c r="A851" s="2" t="s">
        <v>1058</v>
      </c>
      <c r="B851" s="2" t="s">
        <v>33</v>
      </c>
      <c r="C851" s="2">
        <v>90</v>
      </c>
      <c r="D851" s="2" t="s">
        <v>43</v>
      </c>
      <c r="E851" s="2" t="s">
        <v>36</v>
      </c>
      <c r="F851" s="2" t="s">
        <v>22</v>
      </c>
      <c r="G851" s="16">
        <v>92.284565540000003</v>
      </c>
      <c r="H851" s="16">
        <v>41.579207889999999</v>
      </c>
      <c r="I851" s="16">
        <f t="shared" si="78"/>
        <v>44.193938857503937</v>
      </c>
      <c r="J851" s="7">
        <v>2.2154964810000002</v>
      </c>
      <c r="K851" s="18">
        <v>0</v>
      </c>
      <c r="L851" s="15">
        <v>1.020924349</v>
      </c>
      <c r="M851" s="15">
        <v>0.99863694700000005</v>
      </c>
      <c r="N851" s="7">
        <v>302.36764633286538</v>
      </c>
      <c r="O851" s="8">
        <f t="shared" si="82"/>
        <v>302.37</v>
      </c>
      <c r="P851" s="5">
        <f t="shared" si="79"/>
        <v>303.60735368283014</v>
      </c>
      <c r="Q851" s="5">
        <f t="shared" si="80"/>
        <v>308.31326766491401</v>
      </c>
      <c r="R851" s="10">
        <f>Q851*Index!$H$16</f>
        <v>421.88257066058139</v>
      </c>
      <c r="T851" s="7">
        <v>12.549315540438444</v>
      </c>
      <c r="U851" s="5">
        <f t="shared" si="81"/>
        <v>12.743829931315242</v>
      </c>
      <c r="V851" s="5">
        <f>U851*(Index!$G$16/Index!$G$7)</f>
        <v>14.418473847971427</v>
      </c>
      <c r="X851" s="7">
        <v>436.3</v>
      </c>
      <c r="Y851" s="20">
        <f t="shared" si="83"/>
        <v>436.3</v>
      </c>
    </row>
    <row r="852" spans="1:25">
      <c r="A852" s="2" t="s">
        <v>1059</v>
      </c>
      <c r="B852" s="2" t="s">
        <v>33</v>
      </c>
      <c r="C852" s="2">
        <v>90</v>
      </c>
      <c r="D852" s="2" t="s">
        <v>44</v>
      </c>
      <c r="E852" s="2" t="s">
        <v>36</v>
      </c>
      <c r="F852" s="2" t="s">
        <v>22</v>
      </c>
      <c r="G852" s="16">
        <v>92.284565540000003</v>
      </c>
      <c r="H852" s="16">
        <v>56.525543290000002</v>
      </c>
      <c r="I852" s="16">
        <f t="shared" si="78"/>
        <v>55.909632327049124</v>
      </c>
      <c r="J852" s="7">
        <v>2.2527385089999998</v>
      </c>
      <c r="K852" s="18">
        <v>0</v>
      </c>
      <c r="L852" s="15">
        <v>1.0388986330000001</v>
      </c>
      <c r="M852" s="15">
        <v>0.95857388099999996</v>
      </c>
      <c r="N852" s="7">
        <v>333.84277649051205</v>
      </c>
      <c r="O852" s="8">
        <f t="shared" si="82"/>
        <v>333.84</v>
      </c>
      <c r="P852" s="5">
        <f t="shared" si="79"/>
        <v>335.21153187412312</v>
      </c>
      <c r="Q852" s="5">
        <f t="shared" si="80"/>
        <v>340.40731061817206</v>
      </c>
      <c r="R852" s="10">
        <f>Q852*Index!$H$16</f>
        <v>465.79867406592462</v>
      </c>
      <c r="T852" s="7">
        <v>12.636939537462382</v>
      </c>
      <c r="U852" s="5">
        <f t="shared" si="81"/>
        <v>12.832812100293049</v>
      </c>
      <c r="V852" s="5">
        <f>U852*(Index!$G$16/Index!$G$7)</f>
        <v>14.519149004753739</v>
      </c>
      <c r="X852" s="7">
        <v>480.32</v>
      </c>
      <c r="Y852" s="20">
        <f t="shared" si="83"/>
        <v>480.32</v>
      </c>
    </row>
    <row r="853" spans="1:25">
      <c r="A853" s="2" t="s">
        <v>1060</v>
      </c>
      <c r="B853" s="2" t="s">
        <v>33</v>
      </c>
      <c r="C853" s="2">
        <v>90</v>
      </c>
      <c r="D853" s="2" t="s">
        <v>45</v>
      </c>
      <c r="E853" s="2" t="s">
        <v>36</v>
      </c>
      <c r="F853" s="2" t="s">
        <v>22</v>
      </c>
      <c r="G853" s="16">
        <v>92.284565540000003</v>
      </c>
      <c r="H853" s="16">
        <v>74.493922380000001</v>
      </c>
      <c r="I853" s="16">
        <f t="shared" si="78"/>
        <v>83.115658528529863</v>
      </c>
      <c r="J853" s="7">
        <v>2.2702296660000001</v>
      </c>
      <c r="K853" s="18">
        <v>0</v>
      </c>
      <c r="L853" s="15">
        <v>1.059430622</v>
      </c>
      <c r="M853" s="15">
        <v>0.99269901299999996</v>
      </c>
      <c r="N853" s="7">
        <v>398.19879203510834</v>
      </c>
      <c r="O853" s="8">
        <f t="shared" si="82"/>
        <v>398.2</v>
      </c>
      <c r="P853" s="5">
        <f t="shared" si="79"/>
        <v>399.8314070824523</v>
      </c>
      <c r="Q853" s="5">
        <f t="shared" si="80"/>
        <v>406.02879389223034</v>
      </c>
      <c r="R853" s="10">
        <f>Q853*Index!$H$16</f>
        <v>555.59227997817038</v>
      </c>
      <c r="T853" s="7">
        <v>12.29705824923227</v>
      </c>
      <c r="U853" s="5">
        <f t="shared" si="81"/>
        <v>12.487662652095372</v>
      </c>
      <c r="V853" s="5">
        <f>U853*(Index!$G$16/Index!$G$7)</f>
        <v>14.12864408438822</v>
      </c>
      <c r="X853" s="7">
        <v>569.72</v>
      </c>
      <c r="Y853" s="20">
        <f t="shared" si="83"/>
        <v>569.72</v>
      </c>
    </row>
    <row r="854" spans="1:25">
      <c r="A854" s="2" t="s">
        <v>1061</v>
      </c>
      <c r="B854" s="2" t="s">
        <v>33</v>
      </c>
      <c r="C854" s="2">
        <v>90</v>
      </c>
      <c r="D854" s="2" t="s">
        <v>1434</v>
      </c>
      <c r="E854" s="2" t="s">
        <v>36</v>
      </c>
      <c r="F854" s="2" t="s">
        <v>22</v>
      </c>
      <c r="G854" s="16">
        <v>92.284565540000003</v>
      </c>
      <c r="H854" s="16">
        <v>93.526576329999997</v>
      </c>
      <c r="I854" s="16">
        <f t="shared" si="78"/>
        <v>90.625104121593367</v>
      </c>
      <c r="J854" s="7">
        <v>2.376519697</v>
      </c>
      <c r="K854" s="18">
        <v>0</v>
      </c>
      <c r="L854" s="15">
        <v>1.0519122460000001</v>
      </c>
      <c r="M854" s="15">
        <v>0.93580508799999995</v>
      </c>
      <c r="N854" s="7">
        <v>434.68843278439289</v>
      </c>
      <c r="O854" s="8">
        <f t="shared" si="82"/>
        <v>434.69</v>
      </c>
      <c r="P854" s="5">
        <f t="shared" si="79"/>
        <v>436.47065535880887</v>
      </c>
      <c r="Q854" s="5">
        <f t="shared" si="80"/>
        <v>443.23595051687045</v>
      </c>
      <c r="R854" s="10">
        <f>Q854*Index!$H$16</f>
        <v>606.50494748242511</v>
      </c>
      <c r="T854" s="7">
        <v>13.642358497129498</v>
      </c>
      <c r="U854" s="5">
        <f t="shared" si="81"/>
        <v>13.853815053835007</v>
      </c>
      <c r="V854" s="5">
        <f>U854*(Index!$G$16/Index!$G$7)</f>
        <v>15.674320131776694</v>
      </c>
      <c r="X854" s="7">
        <v>622.17999999999995</v>
      </c>
      <c r="Y854" s="20">
        <f t="shared" si="83"/>
        <v>622.17999999999995</v>
      </c>
    </row>
    <row r="855" spans="1:25">
      <c r="A855" s="2" t="s">
        <v>1062</v>
      </c>
      <c r="B855" s="2" t="s">
        <v>33</v>
      </c>
      <c r="C855" s="2">
        <v>90</v>
      </c>
      <c r="D855" s="2" t="s">
        <v>1435</v>
      </c>
      <c r="E855" s="2" t="s">
        <v>36</v>
      </c>
      <c r="F855" s="2" t="s">
        <v>197</v>
      </c>
      <c r="G855" s="16">
        <v>92.284565540000003</v>
      </c>
      <c r="H855" s="16">
        <v>128.55912140000001</v>
      </c>
      <c r="I855" s="16">
        <f t="shared" si="78"/>
        <v>138.09906150944505</v>
      </c>
      <c r="J855" s="7">
        <v>2.2687516570000001</v>
      </c>
      <c r="K855" s="18">
        <v>0</v>
      </c>
      <c r="L855" s="15">
        <v>1.096866782</v>
      </c>
      <c r="M855" s="15">
        <v>0.95107055900000004</v>
      </c>
      <c r="N855" s="7">
        <v>522.68323567892469</v>
      </c>
      <c r="O855" s="8">
        <f t="shared" si="82"/>
        <v>522.67999999999995</v>
      </c>
      <c r="P855" s="5">
        <f t="shared" si="79"/>
        <v>524.82623694520828</v>
      </c>
      <c r="Q855" s="5">
        <f t="shared" si="80"/>
        <v>532.96104361785899</v>
      </c>
      <c r="R855" s="10">
        <f>Q855*Index!$H$16</f>
        <v>729.28089292550465</v>
      </c>
      <c r="T855" s="7">
        <v>17.067746775047443</v>
      </c>
      <c r="U855" s="5">
        <f t="shared" si="81"/>
        <v>17.332296850060679</v>
      </c>
      <c r="V855" s="5">
        <f>U855*(Index!$G$16/Index!$G$7)</f>
        <v>19.609903004416953</v>
      </c>
      <c r="X855" s="7">
        <v>748.89</v>
      </c>
      <c r="Y855" s="20">
        <f t="shared" si="83"/>
        <v>748.89</v>
      </c>
    </row>
    <row r="856" spans="1:25">
      <c r="A856" s="2" t="s">
        <v>1063</v>
      </c>
      <c r="B856" s="2" t="s">
        <v>33</v>
      </c>
      <c r="C856" s="2">
        <v>90</v>
      </c>
      <c r="D856" s="2" t="s">
        <v>1429</v>
      </c>
      <c r="E856" s="2" t="s">
        <v>36</v>
      </c>
      <c r="F856" s="2" t="s">
        <v>197</v>
      </c>
      <c r="G856" s="16">
        <v>92.284565540000003</v>
      </c>
      <c r="H856" s="16">
        <v>95.682179410000003</v>
      </c>
      <c r="I856" s="16">
        <f t="shared" si="78"/>
        <v>83.239763001745231</v>
      </c>
      <c r="J856" s="7">
        <v>2.4663802760000002</v>
      </c>
      <c r="K856" s="18">
        <v>0</v>
      </c>
      <c r="L856" s="15">
        <v>0.97955364599999994</v>
      </c>
      <c r="M856" s="15">
        <v>0.95329666599999996</v>
      </c>
      <c r="N856" s="7">
        <v>432.9097419147966</v>
      </c>
      <c r="O856" s="8">
        <f t="shared" si="82"/>
        <v>432.91</v>
      </c>
      <c r="P856" s="5">
        <f t="shared" si="79"/>
        <v>434.68467185664724</v>
      </c>
      <c r="Q856" s="5">
        <f t="shared" si="80"/>
        <v>441.42228427042528</v>
      </c>
      <c r="R856" s="10">
        <f>Q856*Index!$H$16</f>
        <v>604.02320485692701</v>
      </c>
      <c r="T856" s="7">
        <v>14.643423812421515</v>
      </c>
      <c r="U856" s="5">
        <f t="shared" si="81"/>
        <v>14.870396881514051</v>
      </c>
      <c r="V856" s="5">
        <f>U856*(Index!$G$16/Index!$G$7)</f>
        <v>16.824489160688127</v>
      </c>
      <c r="X856" s="7">
        <v>610.16999999999996</v>
      </c>
      <c r="Y856" s="20">
        <f t="shared" si="83"/>
        <v>610.16999999999996</v>
      </c>
    </row>
    <row r="857" spans="1:25">
      <c r="A857" s="2" t="s">
        <v>1064</v>
      </c>
      <c r="B857" s="2" t="s">
        <v>33</v>
      </c>
      <c r="C857" s="2">
        <v>90</v>
      </c>
      <c r="D857" s="2" t="s">
        <v>203</v>
      </c>
      <c r="E857" s="2" t="s">
        <v>36</v>
      </c>
      <c r="F857" s="2" t="s">
        <v>22</v>
      </c>
      <c r="G857" s="16">
        <v>92.284565540000003</v>
      </c>
      <c r="H857" s="16">
        <v>67.472589529999993</v>
      </c>
      <c r="I857" s="16">
        <f t="shared" si="78"/>
        <v>66.801154786847164</v>
      </c>
      <c r="J857" s="7">
        <v>2.5706021670000001</v>
      </c>
      <c r="K857" s="18">
        <v>1</v>
      </c>
      <c r="L857" s="15">
        <v>1.035402113</v>
      </c>
      <c r="M857" s="15">
        <v>0.96174919999999997</v>
      </c>
      <c r="N857" s="7">
        <v>408.9460972974511</v>
      </c>
      <c r="O857" s="8">
        <f t="shared" si="82"/>
        <v>408.95</v>
      </c>
      <c r="P857" s="5">
        <f t="shared" si="79"/>
        <v>410.62277629637066</v>
      </c>
      <c r="Q857" s="5">
        <f t="shared" si="80"/>
        <v>416.98742932896442</v>
      </c>
      <c r="R857" s="10">
        <f>Q857*Index!$H$16</f>
        <v>570.58760380577246</v>
      </c>
      <c r="T857" s="7">
        <v>14.63193110031334</v>
      </c>
      <c r="U857" s="5">
        <f t="shared" si="81"/>
        <v>14.858726032368198</v>
      </c>
      <c r="V857" s="5">
        <f>U857*(Index!$G$16/Index!$G$7)</f>
        <v>16.811284666113099</v>
      </c>
      <c r="X857" s="7">
        <v>587.4</v>
      </c>
      <c r="Y857" s="20">
        <f t="shared" si="83"/>
        <v>587.4</v>
      </c>
    </row>
    <row r="858" spans="1:25">
      <c r="A858" s="2" t="s">
        <v>1065</v>
      </c>
      <c r="B858" s="2" t="s">
        <v>33</v>
      </c>
      <c r="C858" s="2">
        <v>90</v>
      </c>
      <c r="D858" s="2" t="s">
        <v>42</v>
      </c>
      <c r="E858" s="2" t="s">
        <v>37</v>
      </c>
      <c r="F858" s="2" t="s">
        <v>22</v>
      </c>
      <c r="G858" s="16">
        <v>92.284565540000003</v>
      </c>
      <c r="H858" s="16">
        <v>22.204305210000001</v>
      </c>
      <c r="I858" s="16">
        <f t="shared" si="78"/>
        <v>22.261859337770375</v>
      </c>
      <c r="J858" s="7">
        <v>1.354902432</v>
      </c>
      <c r="K858" s="18">
        <v>1</v>
      </c>
      <c r="L858" s="15">
        <v>1.0005027049999999</v>
      </c>
      <c r="M858" s="15">
        <v>1</v>
      </c>
      <c r="N858" s="7">
        <v>155.1992296</v>
      </c>
      <c r="O858" s="8">
        <f t="shared" si="82"/>
        <v>155.19999999999999</v>
      </c>
      <c r="P858" s="5">
        <f t="shared" si="79"/>
        <v>155.83554644135998</v>
      </c>
      <c r="Q858" s="5">
        <f t="shared" si="80"/>
        <v>158.25099741120107</v>
      </c>
      <c r="R858" s="10">
        <f>Q858*Index!$H$16</f>
        <v>216.54383576511967</v>
      </c>
      <c r="T858" s="7">
        <v>11.52130051</v>
      </c>
      <c r="U858" s="5">
        <f t="shared" si="81"/>
        <v>11.699880667905001</v>
      </c>
      <c r="V858" s="5">
        <f>U858*(Index!$G$16/Index!$G$7)</f>
        <v>13.237341077507962</v>
      </c>
      <c r="X858" s="7">
        <v>229.78</v>
      </c>
      <c r="Y858" s="20">
        <f t="shared" si="83"/>
        <v>229.78</v>
      </c>
    </row>
    <row r="859" spans="1:25">
      <c r="A859" s="2" t="s">
        <v>1066</v>
      </c>
      <c r="B859" s="2" t="s">
        <v>33</v>
      </c>
      <c r="C859" s="2">
        <v>90</v>
      </c>
      <c r="D859" s="2" t="s">
        <v>43</v>
      </c>
      <c r="E859" s="2" t="s">
        <v>37</v>
      </c>
      <c r="F859" s="2" t="s">
        <v>22</v>
      </c>
      <c r="G859" s="16">
        <v>92.284565540000003</v>
      </c>
      <c r="H859" s="16">
        <v>35.45148554</v>
      </c>
      <c r="I859" s="16">
        <f t="shared" si="78"/>
        <v>38.045265576890628</v>
      </c>
      <c r="J859" s="7">
        <v>1.680150271</v>
      </c>
      <c r="K859" s="18">
        <v>0</v>
      </c>
      <c r="L859" s="15">
        <v>1.020924349</v>
      </c>
      <c r="M859" s="15">
        <v>0.99939410799999995</v>
      </c>
      <c r="N859" s="7">
        <v>218.97370115116124</v>
      </c>
      <c r="O859" s="8">
        <f t="shared" si="82"/>
        <v>218.97</v>
      </c>
      <c r="P859" s="5">
        <f t="shared" si="79"/>
        <v>219.871493325881</v>
      </c>
      <c r="Q859" s="5">
        <f t="shared" si="80"/>
        <v>223.27950147243217</v>
      </c>
      <c r="R859" s="10">
        <f>Q859*Index!$H$16</f>
        <v>305.52603451169102</v>
      </c>
      <c r="T859" s="7">
        <v>12.577504940311037</v>
      </c>
      <c r="U859" s="5">
        <f t="shared" si="81"/>
        <v>12.772456266885859</v>
      </c>
      <c r="V859" s="5">
        <f>U859*(Index!$G$16/Index!$G$7)</f>
        <v>14.450861919140987</v>
      </c>
      <c r="X859" s="7">
        <v>319.98</v>
      </c>
      <c r="Y859" s="20">
        <f t="shared" si="83"/>
        <v>319.98</v>
      </c>
    </row>
    <row r="860" spans="1:25">
      <c r="A860" s="2" t="s">
        <v>1067</v>
      </c>
      <c r="B860" s="2" t="s">
        <v>33</v>
      </c>
      <c r="C860" s="2">
        <v>90</v>
      </c>
      <c r="D860" s="2" t="s">
        <v>44</v>
      </c>
      <c r="E860" s="2" t="s">
        <v>37</v>
      </c>
      <c r="F860" s="2" t="s">
        <v>22</v>
      </c>
      <c r="G860" s="16">
        <v>92.284565540000003</v>
      </c>
      <c r="H860" s="16">
        <v>48.274091089999999</v>
      </c>
      <c r="I860" s="16">
        <f t="shared" si="78"/>
        <v>51.742428968350779</v>
      </c>
      <c r="J860" s="7">
        <v>1.7236048470000001</v>
      </c>
      <c r="K860" s="18">
        <v>0</v>
      </c>
      <c r="L860" s="15">
        <v>1.0388986330000001</v>
      </c>
      <c r="M860" s="15">
        <v>0.986309294</v>
      </c>
      <c r="N860" s="7">
        <v>248.24562592253645</v>
      </c>
      <c r="O860" s="8">
        <f t="shared" si="82"/>
        <v>248.25</v>
      </c>
      <c r="P860" s="5">
        <f t="shared" si="79"/>
        <v>249.26343298881883</v>
      </c>
      <c r="Q860" s="5">
        <f t="shared" si="80"/>
        <v>253.12701620014553</v>
      </c>
      <c r="R860" s="10">
        <f>Q860*Index!$H$16</f>
        <v>346.36808563886757</v>
      </c>
      <c r="T860" s="7">
        <v>13.829415692527549</v>
      </c>
      <c r="U860" s="5">
        <f t="shared" si="81"/>
        <v>14.043771635761727</v>
      </c>
      <c r="V860" s="5">
        <f>U860*(Index!$G$16/Index!$G$7)</f>
        <v>15.889238568661217</v>
      </c>
      <c r="X860" s="7">
        <v>362.26</v>
      </c>
      <c r="Y860" s="20">
        <f t="shared" si="83"/>
        <v>362.26</v>
      </c>
    </row>
    <row r="861" spans="1:25">
      <c r="A861" s="2" t="s">
        <v>1068</v>
      </c>
      <c r="B861" s="2" t="s">
        <v>33</v>
      </c>
      <c r="C861" s="2">
        <v>90</v>
      </c>
      <c r="D861" s="2" t="s">
        <v>45</v>
      </c>
      <c r="E861" s="2" t="s">
        <v>37</v>
      </c>
      <c r="F861" s="2" t="s">
        <v>22</v>
      </c>
      <c r="G861" s="16">
        <v>92.284565540000003</v>
      </c>
      <c r="H861" s="16">
        <v>63.679034889999997</v>
      </c>
      <c r="I861" s="16">
        <f t="shared" si="78"/>
        <v>72.406759847362011</v>
      </c>
      <c r="J861" s="7">
        <v>1.709571073</v>
      </c>
      <c r="K861" s="18">
        <v>0</v>
      </c>
      <c r="L861" s="15">
        <v>1.059430622</v>
      </c>
      <c r="M861" s="15">
        <v>0.99672408000000001</v>
      </c>
      <c r="N861" s="7">
        <v>281.55152588161417</v>
      </c>
      <c r="O861" s="8">
        <f t="shared" si="82"/>
        <v>281.55</v>
      </c>
      <c r="P861" s="5">
        <f t="shared" si="79"/>
        <v>282.70588713772878</v>
      </c>
      <c r="Q861" s="5">
        <f t="shared" si="80"/>
        <v>287.08782838836362</v>
      </c>
      <c r="R861" s="10">
        <f>Q861*Index!$H$16</f>
        <v>392.83859550761008</v>
      </c>
      <c r="T861" s="7">
        <v>12.241617695199606</v>
      </c>
      <c r="U861" s="5">
        <f t="shared" si="81"/>
        <v>12.4313627694752</v>
      </c>
      <c r="V861" s="5">
        <f>U861*(Index!$G$16/Index!$G$7)</f>
        <v>14.06494593480698</v>
      </c>
      <c r="X861" s="7">
        <v>406.9</v>
      </c>
      <c r="Y861" s="20">
        <f t="shared" si="83"/>
        <v>406.9</v>
      </c>
    </row>
    <row r="862" spans="1:25">
      <c r="A862" s="2" t="s">
        <v>1069</v>
      </c>
      <c r="B862" s="2" t="s">
        <v>33</v>
      </c>
      <c r="C862" s="2">
        <v>90</v>
      </c>
      <c r="D862" s="2" t="s">
        <v>1434</v>
      </c>
      <c r="E862" s="2" t="s">
        <v>37</v>
      </c>
      <c r="F862" s="2" t="s">
        <v>22</v>
      </c>
      <c r="G862" s="16">
        <v>92.284565540000003</v>
      </c>
      <c r="H862" s="16">
        <v>80.067142380000007</v>
      </c>
      <c r="I862" s="16">
        <f t="shared" si="78"/>
        <v>86.120813806338205</v>
      </c>
      <c r="J862" s="7">
        <v>1.7121599869999999</v>
      </c>
      <c r="K862" s="18">
        <v>0</v>
      </c>
      <c r="L862" s="15">
        <v>1.0519122460000001</v>
      </c>
      <c r="M862" s="15">
        <v>0.984040205</v>
      </c>
      <c r="N862" s="7">
        <v>305.4585519479823</v>
      </c>
      <c r="O862" s="8">
        <f t="shared" si="82"/>
        <v>305.45999999999998</v>
      </c>
      <c r="P862" s="5">
        <f t="shared" si="79"/>
        <v>306.71093201096903</v>
      </c>
      <c r="Q862" s="5">
        <f t="shared" si="80"/>
        <v>311.46495145713908</v>
      </c>
      <c r="R862" s="10">
        <f>Q862*Index!$H$16</f>
        <v>426.19519875551731</v>
      </c>
      <c r="T862" s="7">
        <v>13.648094777890108</v>
      </c>
      <c r="U862" s="5">
        <f t="shared" si="81"/>
        <v>13.859640246947405</v>
      </c>
      <c r="V862" s="5">
        <f>U862*(Index!$G$16/Index!$G$7)</f>
        <v>15.680910803105737</v>
      </c>
      <c r="X862" s="7">
        <v>441.88</v>
      </c>
      <c r="Y862" s="20">
        <f t="shared" si="83"/>
        <v>441.88</v>
      </c>
    </row>
    <row r="863" spans="1:25">
      <c r="A863" s="2" t="s">
        <v>1070</v>
      </c>
      <c r="B863" s="2" t="s">
        <v>33</v>
      </c>
      <c r="C863" s="2">
        <v>90</v>
      </c>
      <c r="D863" s="2" t="s">
        <v>1435</v>
      </c>
      <c r="E863" s="2" t="s">
        <v>37</v>
      </c>
      <c r="F863" s="2" t="s">
        <v>197</v>
      </c>
      <c r="G863" s="16">
        <v>92.284565540000003</v>
      </c>
      <c r="H863" s="16">
        <v>109.549404</v>
      </c>
      <c r="I863" s="16">
        <f t="shared" si="78"/>
        <v>126.5232037484398</v>
      </c>
      <c r="J863" s="7">
        <v>1.5931124729999999</v>
      </c>
      <c r="K863" s="18">
        <v>0</v>
      </c>
      <c r="L863" s="15">
        <v>1.096866782</v>
      </c>
      <c r="M863" s="15">
        <v>0.98835870699999995</v>
      </c>
      <c r="N863" s="7">
        <v>348.58538657712802</v>
      </c>
      <c r="O863" s="8">
        <f t="shared" si="82"/>
        <v>348.59</v>
      </c>
      <c r="P863" s="5">
        <f t="shared" si="79"/>
        <v>350.01458666209425</v>
      </c>
      <c r="Q863" s="5">
        <f t="shared" si="80"/>
        <v>355.43981275535674</v>
      </c>
      <c r="R863" s="10">
        <f>Q863*Index!$H$16</f>
        <v>486.36850128461185</v>
      </c>
      <c r="T863" s="7">
        <v>18.907218103837842</v>
      </c>
      <c r="U863" s="5">
        <f t="shared" si="81"/>
        <v>19.200279984447331</v>
      </c>
      <c r="V863" s="5">
        <f>U863*(Index!$G$16/Index!$G$7)</f>
        <v>21.72335446420318</v>
      </c>
      <c r="X863" s="7">
        <v>508.09</v>
      </c>
      <c r="Y863" s="20">
        <f t="shared" si="83"/>
        <v>508.09</v>
      </c>
    </row>
    <row r="864" spans="1:25">
      <c r="A864" s="2" t="s">
        <v>1071</v>
      </c>
      <c r="B864" s="2" t="s">
        <v>33</v>
      </c>
      <c r="C864" s="2">
        <v>90</v>
      </c>
      <c r="D864" s="2" t="s">
        <v>1429</v>
      </c>
      <c r="E864" s="2" t="s">
        <v>37</v>
      </c>
      <c r="F864" s="2" t="s">
        <v>197</v>
      </c>
      <c r="G864" s="16">
        <v>92.284565540000003</v>
      </c>
      <c r="H864" s="16">
        <v>81.529126770000005</v>
      </c>
      <c r="I864" s="16">
        <f t="shared" si="78"/>
        <v>76.572059235760563</v>
      </c>
      <c r="J864" s="7">
        <v>1.6250703449999999</v>
      </c>
      <c r="K864" s="18">
        <v>0</v>
      </c>
      <c r="L864" s="15">
        <v>0.97955364599999994</v>
      </c>
      <c r="M864" s="15">
        <v>0.99175841300000001</v>
      </c>
      <c r="N864" s="7">
        <v>274.40389360681377</v>
      </c>
      <c r="O864" s="8">
        <f t="shared" si="82"/>
        <v>274.39999999999998</v>
      </c>
      <c r="P864" s="5">
        <f t="shared" si="79"/>
        <v>275.5289495706017</v>
      </c>
      <c r="Q864" s="5">
        <f t="shared" si="80"/>
        <v>279.79964828894606</v>
      </c>
      <c r="R864" s="10">
        <f>Q864*Index!$H$16</f>
        <v>382.86576437041322</v>
      </c>
      <c r="T864" s="7">
        <v>13.909568251720156</v>
      </c>
      <c r="U864" s="5">
        <f t="shared" si="81"/>
        <v>14.125166559621819</v>
      </c>
      <c r="V864" s="5">
        <f>U864*(Index!$G$16/Index!$G$7)</f>
        <v>15.981329454004133</v>
      </c>
      <c r="X864" s="7">
        <v>391.99</v>
      </c>
      <c r="Y864" s="20">
        <f t="shared" si="83"/>
        <v>391.99</v>
      </c>
    </row>
    <row r="865" spans="1:25">
      <c r="A865" s="2" t="s">
        <v>1072</v>
      </c>
      <c r="B865" s="2" t="s">
        <v>33</v>
      </c>
      <c r="C865" s="2">
        <v>90</v>
      </c>
      <c r="D865" s="2" t="s">
        <v>203</v>
      </c>
      <c r="E865" s="2" t="s">
        <v>37</v>
      </c>
      <c r="F865" s="2" t="s">
        <v>22</v>
      </c>
      <c r="G865" s="16">
        <v>92.284565540000003</v>
      </c>
      <c r="H865" s="16">
        <v>57.388282089999997</v>
      </c>
      <c r="I865" s="16">
        <f t="shared" si="78"/>
        <v>60.351632596797813</v>
      </c>
      <c r="J865" s="7">
        <v>1.986513558</v>
      </c>
      <c r="K865" s="18">
        <v>1</v>
      </c>
      <c r="L865" s="15">
        <v>1.035402113</v>
      </c>
      <c r="M865" s="15">
        <v>0.98493023999999996</v>
      </c>
      <c r="N865" s="7">
        <v>303.21387691425599</v>
      </c>
      <c r="O865" s="8">
        <f t="shared" si="82"/>
        <v>303.20999999999998</v>
      </c>
      <c r="P865" s="5">
        <f t="shared" si="79"/>
        <v>304.45705380960442</v>
      </c>
      <c r="Q865" s="5">
        <f t="shared" si="80"/>
        <v>309.1761381436533</v>
      </c>
      <c r="R865" s="10">
        <f>Q865*Index!$H$16</f>
        <v>423.0632853877637</v>
      </c>
      <c r="T865" s="7">
        <v>13.547624955809548</v>
      </c>
      <c r="U865" s="5">
        <f t="shared" si="81"/>
        <v>13.757613142624598</v>
      </c>
      <c r="V865" s="5">
        <f>U865*(Index!$G$16/Index!$G$7)</f>
        <v>15.565476499337464</v>
      </c>
      <c r="X865" s="7">
        <v>438.63</v>
      </c>
      <c r="Y865" s="20">
        <f t="shared" si="83"/>
        <v>438.63</v>
      </c>
    </row>
    <row r="866" spans="1:25">
      <c r="A866" s="2" t="s">
        <v>1073</v>
      </c>
      <c r="B866" s="2" t="s">
        <v>33</v>
      </c>
      <c r="C866" s="2">
        <v>90</v>
      </c>
      <c r="D866" s="2" t="s">
        <v>42</v>
      </c>
      <c r="E866" s="2" t="s">
        <v>38</v>
      </c>
      <c r="F866" s="2" t="s">
        <v>22</v>
      </c>
      <c r="G866" s="16">
        <v>92.284565540000003</v>
      </c>
      <c r="H866" s="16">
        <v>23.68426805</v>
      </c>
      <c r="I866" s="16">
        <f t="shared" si="78"/>
        <v>23.742566162489851</v>
      </c>
      <c r="J866" s="7">
        <v>1.384805402</v>
      </c>
      <c r="K866" s="18">
        <v>1</v>
      </c>
      <c r="L866" s="15">
        <v>1.0005027049999999</v>
      </c>
      <c r="M866" s="15">
        <v>1</v>
      </c>
      <c r="N866" s="7">
        <v>160.6749987</v>
      </c>
      <c r="O866" s="8">
        <f t="shared" si="82"/>
        <v>160.66999999999999</v>
      </c>
      <c r="P866" s="5">
        <f t="shared" si="79"/>
        <v>161.33376619467001</v>
      </c>
      <c r="Q866" s="5">
        <f t="shared" si="80"/>
        <v>163.83443957068741</v>
      </c>
      <c r="R866" s="10">
        <f>Q866*Index!$H$16</f>
        <v>224.18397707080899</v>
      </c>
      <c r="T866" s="7">
        <v>11.479237579999999</v>
      </c>
      <c r="U866" s="5">
        <f t="shared" si="81"/>
        <v>11.657165762490001</v>
      </c>
      <c r="V866" s="5">
        <f>U866*(Index!$G$16/Index!$G$7)</f>
        <v>13.189013082708586</v>
      </c>
      <c r="X866" s="7">
        <v>237.37</v>
      </c>
      <c r="Y866" s="20">
        <f t="shared" si="83"/>
        <v>237.37</v>
      </c>
    </row>
    <row r="867" spans="1:25">
      <c r="A867" s="2" t="s">
        <v>1074</v>
      </c>
      <c r="B867" s="2" t="s">
        <v>33</v>
      </c>
      <c r="C867" s="2">
        <v>90</v>
      </c>
      <c r="D867" s="2" t="s">
        <v>43</v>
      </c>
      <c r="E867" s="2" t="s">
        <v>38</v>
      </c>
      <c r="F867" s="2" t="s">
        <v>22</v>
      </c>
      <c r="G867" s="16">
        <v>92.284565540000003</v>
      </c>
      <c r="H867" s="16">
        <v>37.81451715</v>
      </c>
      <c r="I867" s="16">
        <f t="shared" si="78"/>
        <v>40.455692384790424</v>
      </c>
      <c r="J867" s="7">
        <v>1.6869993210000001</v>
      </c>
      <c r="K867" s="18">
        <v>0</v>
      </c>
      <c r="L867" s="15">
        <v>1.020924349</v>
      </c>
      <c r="M867" s="15">
        <v>0.99938968100000003</v>
      </c>
      <c r="N867" s="7">
        <v>223.93272503970724</v>
      </c>
      <c r="O867" s="8">
        <f t="shared" si="82"/>
        <v>223.93</v>
      </c>
      <c r="P867" s="5">
        <f t="shared" si="79"/>
        <v>224.85084921237004</v>
      </c>
      <c r="Q867" s="5">
        <f t="shared" si="80"/>
        <v>228.33603737516179</v>
      </c>
      <c r="R867" s="10">
        <f>Q867*Index!$H$16</f>
        <v>312.4451800335101</v>
      </c>
      <c r="T867" s="7">
        <v>13.336520147615477</v>
      </c>
      <c r="U867" s="5">
        <f t="shared" si="81"/>
        <v>13.543236209903519</v>
      </c>
      <c r="V867" s="5">
        <f>U867*(Index!$G$16/Index!$G$7)</f>
        <v>15.322928677002533</v>
      </c>
      <c r="X867" s="7">
        <v>327.77</v>
      </c>
      <c r="Y867" s="20">
        <f t="shared" si="83"/>
        <v>327.77</v>
      </c>
    </row>
    <row r="868" spans="1:25">
      <c r="A868" s="2" t="s">
        <v>1075</v>
      </c>
      <c r="B868" s="2" t="s">
        <v>33</v>
      </c>
      <c r="C868" s="2">
        <v>90</v>
      </c>
      <c r="D868" s="2" t="s">
        <v>44</v>
      </c>
      <c r="E868" s="2" t="s">
        <v>38</v>
      </c>
      <c r="F868" s="2" t="s">
        <v>22</v>
      </c>
      <c r="G868" s="16">
        <v>92.284565540000003</v>
      </c>
      <c r="H868" s="16">
        <v>51.492362139999997</v>
      </c>
      <c r="I868" s="16">
        <f t="shared" si="78"/>
        <v>55.761247995921408</v>
      </c>
      <c r="J868" s="7">
        <v>1.7736269570000001</v>
      </c>
      <c r="K868" s="18">
        <v>0</v>
      </c>
      <c r="L868" s="15">
        <v>1.0388986330000001</v>
      </c>
      <c r="M868" s="15">
        <v>0.99113715499999999</v>
      </c>
      <c r="N868" s="7">
        <v>262.57804593201968</v>
      </c>
      <c r="O868" s="8">
        <f t="shared" si="82"/>
        <v>262.58</v>
      </c>
      <c r="P868" s="5">
        <f t="shared" si="79"/>
        <v>263.65461592034097</v>
      </c>
      <c r="Q868" s="5">
        <f t="shared" si="80"/>
        <v>267.74126246710625</v>
      </c>
      <c r="R868" s="10">
        <f>Q868*Index!$H$16</f>
        <v>366.36558957396602</v>
      </c>
      <c r="T868" s="7">
        <v>16.119079292589529</v>
      </c>
      <c r="U868" s="5">
        <f t="shared" si="81"/>
        <v>16.368925021624669</v>
      </c>
      <c r="V868" s="5">
        <f>U868*(Index!$G$16/Index!$G$7)</f>
        <v>18.519936205656993</v>
      </c>
      <c r="X868" s="7">
        <v>384.89</v>
      </c>
      <c r="Y868" s="20">
        <f t="shared" si="83"/>
        <v>384.89</v>
      </c>
    </row>
    <row r="869" spans="1:25">
      <c r="A869" s="2" t="s">
        <v>1076</v>
      </c>
      <c r="B869" s="2" t="s">
        <v>33</v>
      </c>
      <c r="C869" s="2">
        <v>90</v>
      </c>
      <c r="D869" s="2" t="s">
        <v>45</v>
      </c>
      <c r="E869" s="2" t="s">
        <v>38</v>
      </c>
      <c r="F869" s="2" t="s">
        <v>22</v>
      </c>
      <c r="G869" s="16">
        <v>92.284565540000003</v>
      </c>
      <c r="H869" s="16">
        <v>67.924712159999999</v>
      </c>
      <c r="I869" s="16">
        <f t="shared" si="78"/>
        <v>77.300095112590824</v>
      </c>
      <c r="J869" s="7">
        <v>1.7167627539999999</v>
      </c>
      <c r="K869" s="18">
        <v>0</v>
      </c>
      <c r="L869" s="15">
        <v>1.059430622</v>
      </c>
      <c r="M869" s="15">
        <v>0.99914008399999998</v>
      </c>
      <c r="N869" s="7">
        <v>291.13662898667462</v>
      </c>
      <c r="O869" s="8">
        <f t="shared" si="82"/>
        <v>291.14</v>
      </c>
      <c r="P869" s="5">
        <f t="shared" si="79"/>
        <v>292.33028916552001</v>
      </c>
      <c r="Q869" s="5">
        <f t="shared" si="80"/>
        <v>296.86140864758562</v>
      </c>
      <c r="R869" s="10">
        <f>Q869*Index!$H$16</f>
        <v>406.2123409696427</v>
      </c>
      <c r="T869" s="7">
        <v>11.42756624549472</v>
      </c>
      <c r="U869" s="5">
        <f t="shared" si="81"/>
        <v>11.60469352229989</v>
      </c>
      <c r="V869" s="5">
        <f>U869*(Index!$G$16/Index!$G$7)</f>
        <v>13.129645559208724</v>
      </c>
      <c r="X869" s="7">
        <v>419.34</v>
      </c>
      <c r="Y869" s="20">
        <f t="shared" si="83"/>
        <v>419.34</v>
      </c>
    </row>
    <row r="870" spans="1:25">
      <c r="A870" s="2" t="s">
        <v>1077</v>
      </c>
      <c r="B870" s="2" t="s">
        <v>33</v>
      </c>
      <c r="C870" s="2">
        <v>90</v>
      </c>
      <c r="D870" s="2" t="s">
        <v>1434</v>
      </c>
      <c r="E870" s="2" t="s">
        <v>38</v>
      </c>
      <c r="F870" s="2" t="s">
        <v>22</v>
      </c>
      <c r="G870" s="16">
        <v>92.284565540000003</v>
      </c>
      <c r="H870" s="16">
        <v>85.406283990000006</v>
      </c>
      <c r="I870" s="16">
        <f t="shared" si="78"/>
        <v>93.038122416648363</v>
      </c>
      <c r="J870" s="7">
        <v>1.7354152380000001</v>
      </c>
      <c r="K870" s="18">
        <v>0</v>
      </c>
      <c r="L870" s="15">
        <v>1.0519122460000001</v>
      </c>
      <c r="M870" s="15">
        <v>0.99148013199999996</v>
      </c>
      <c r="N870" s="7">
        <v>321.61181666055575</v>
      </c>
      <c r="O870" s="8">
        <f t="shared" si="82"/>
        <v>321.61</v>
      </c>
      <c r="P870" s="5">
        <f t="shared" si="79"/>
        <v>322.93042510886403</v>
      </c>
      <c r="Q870" s="5">
        <f t="shared" si="80"/>
        <v>327.93584669805142</v>
      </c>
      <c r="R870" s="10">
        <f>Q870*Index!$H$16</f>
        <v>448.73326102557638</v>
      </c>
      <c r="T870" s="7">
        <v>15.57549543315927</v>
      </c>
      <c r="U870" s="5">
        <f t="shared" si="81"/>
        <v>15.81691561237324</v>
      </c>
      <c r="V870" s="5">
        <f>U870*(Index!$G$16/Index!$G$7)</f>
        <v>17.895388226437024</v>
      </c>
      <c r="X870" s="7">
        <v>466.63</v>
      </c>
      <c r="Y870" s="20">
        <f t="shared" si="83"/>
        <v>466.63</v>
      </c>
    </row>
    <row r="871" spans="1:25">
      <c r="A871" s="2" t="s">
        <v>1078</v>
      </c>
      <c r="B871" s="2" t="s">
        <v>33</v>
      </c>
      <c r="C871" s="2">
        <v>90</v>
      </c>
      <c r="D871" s="2" t="s">
        <v>1435</v>
      </c>
      <c r="E871" s="2" t="s">
        <v>38</v>
      </c>
      <c r="F871" s="2" t="s">
        <v>197</v>
      </c>
      <c r="G871" s="16">
        <v>92.284565540000003</v>
      </c>
      <c r="H871" s="16">
        <v>116.85102379999999</v>
      </c>
      <c r="I871" s="16">
        <f t="shared" si="78"/>
        <v>132.90004911229835</v>
      </c>
      <c r="J871" s="7">
        <v>2.0992926939999998</v>
      </c>
      <c r="K871" s="18">
        <v>0</v>
      </c>
      <c r="L871" s="15">
        <v>1.096866782</v>
      </c>
      <c r="M871" s="15">
        <v>0.98165048600000004</v>
      </c>
      <c r="N871" s="7">
        <v>472.7284164567356</v>
      </c>
      <c r="O871" s="8">
        <f t="shared" si="82"/>
        <v>472.73</v>
      </c>
      <c r="P871" s="5">
        <f t="shared" si="79"/>
        <v>474.66660296420821</v>
      </c>
      <c r="Q871" s="5">
        <f t="shared" si="80"/>
        <v>482.02393531015349</v>
      </c>
      <c r="R871" s="10">
        <f>Q871*Index!$H$16</f>
        <v>659.58075203430303</v>
      </c>
      <c r="T871" s="7">
        <v>21.094667866790886</v>
      </c>
      <c r="U871" s="5">
        <f t="shared" si="81"/>
        <v>21.421635218726145</v>
      </c>
      <c r="V871" s="5">
        <f>U871*(Index!$G$16/Index!$G$7)</f>
        <v>24.236614020013807</v>
      </c>
      <c r="X871" s="7">
        <v>683.82</v>
      </c>
      <c r="Y871" s="20">
        <f t="shared" si="83"/>
        <v>683.82</v>
      </c>
    </row>
    <row r="872" spans="1:25">
      <c r="A872" s="2" t="s">
        <v>1079</v>
      </c>
      <c r="B872" s="2" t="s">
        <v>33</v>
      </c>
      <c r="C872" s="2">
        <v>90</v>
      </c>
      <c r="D872" s="2" t="s">
        <v>1429</v>
      </c>
      <c r="E872" s="2" t="s">
        <v>38</v>
      </c>
      <c r="F872" s="2" t="s">
        <v>197</v>
      </c>
      <c r="G872" s="16">
        <v>92.284565540000003</v>
      </c>
      <c r="H872" s="16">
        <v>86.963123429999996</v>
      </c>
      <c r="I872" s="16">
        <f t="shared" si="78"/>
        <v>81.735443498899158</v>
      </c>
      <c r="J872" s="7">
        <v>2.0918261500000002</v>
      </c>
      <c r="K872" s="18">
        <v>0</v>
      </c>
      <c r="L872" s="15">
        <v>0.97955364599999994</v>
      </c>
      <c r="M872" s="15">
        <v>0.99109981800000002</v>
      </c>
      <c r="N872" s="7">
        <v>364.01960574214559</v>
      </c>
      <c r="O872" s="8">
        <f t="shared" si="82"/>
        <v>364.02</v>
      </c>
      <c r="P872" s="5">
        <f t="shared" si="79"/>
        <v>365.51208612568837</v>
      </c>
      <c r="Q872" s="5">
        <f t="shared" si="80"/>
        <v>371.17752346063656</v>
      </c>
      <c r="R872" s="10">
        <f>Q872*Index!$H$16</f>
        <v>507.90330547562712</v>
      </c>
      <c r="T872" s="7">
        <v>17.393359032056306</v>
      </c>
      <c r="U872" s="5">
        <f t="shared" si="81"/>
        <v>17.662956097053179</v>
      </c>
      <c r="V872" s="5">
        <f>U872*(Index!$G$16/Index!$G$7)</f>
        <v>19.984013592132495</v>
      </c>
      <c r="X872" s="7">
        <v>518.80999999999995</v>
      </c>
      <c r="Y872" s="20">
        <f t="shared" si="83"/>
        <v>518.80999999999995</v>
      </c>
    </row>
    <row r="873" spans="1:25">
      <c r="A873" s="2" t="s">
        <v>1080</v>
      </c>
      <c r="B873" s="2" t="s">
        <v>33</v>
      </c>
      <c r="C873" s="2">
        <v>90</v>
      </c>
      <c r="D873" s="2" t="s">
        <v>203</v>
      </c>
      <c r="E873" s="2" t="s">
        <v>38</v>
      </c>
      <c r="F873" s="2" t="s">
        <v>22</v>
      </c>
      <c r="G873" s="16">
        <v>92.284565540000003</v>
      </c>
      <c r="H873" s="16">
        <v>61.212554660000002</v>
      </c>
      <c r="I873" s="16">
        <f t="shared" si="78"/>
        <v>65.658557654262054</v>
      </c>
      <c r="J873" s="7">
        <v>2.0164165280000002</v>
      </c>
      <c r="K873" s="18">
        <v>1</v>
      </c>
      <c r="L873" s="15">
        <v>1.035402113</v>
      </c>
      <c r="M873" s="15">
        <v>0.99378272400000001</v>
      </c>
      <c r="N873" s="7">
        <v>318.47912401024968</v>
      </c>
      <c r="O873" s="8">
        <f t="shared" si="82"/>
        <v>318.48</v>
      </c>
      <c r="P873" s="5">
        <f t="shared" si="79"/>
        <v>319.78488841869171</v>
      </c>
      <c r="Q873" s="5">
        <f t="shared" si="80"/>
        <v>324.74155418918144</v>
      </c>
      <c r="R873" s="10">
        <f>Q873*Index!$H$16</f>
        <v>444.362329001501</v>
      </c>
      <c r="T873" s="7">
        <v>13.475091793306246</v>
      </c>
      <c r="U873" s="5">
        <f t="shared" si="81"/>
        <v>13.683955716102494</v>
      </c>
      <c r="V873" s="5">
        <f>U873*(Index!$G$16/Index!$G$7)</f>
        <v>15.482139882029967</v>
      </c>
      <c r="X873" s="7">
        <v>459.84</v>
      </c>
      <c r="Y873" s="20">
        <f t="shared" si="83"/>
        <v>459.84</v>
      </c>
    </row>
    <row r="874" spans="1:25">
      <c r="A874" s="2" t="s">
        <v>1081</v>
      </c>
      <c r="B874" s="2" t="s">
        <v>33</v>
      </c>
      <c r="C874" s="2">
        <v>90</v>
      </c>
      <c r="D874" s="2" t="s">
        <v>42</v>
      </c>
      <c r="E874" s="2" t="s">
        <v>39</v>
      </c>
      <c r="F874" s="2" t="s">
        <v>22</v>
      </c>
      <c r="G874" s="16">
        <v>92.284565540000003</v>
      </c>
      <c r="H874" s="16">
        <v>24.301205199999998</v>
      </c>
      <c r="I874" s="16">
        <f t="shared" si="78"/>
        <v>24.351627347362324</v>
      </c>
      <c r="J874" s="7">
        <v>1.479586662</v>
      </c>
      <c r="K874" s="18">
        <v>0</v>
      </c>
      <c r="L874" s="15">
        <v>1.0005027049999999</v>
      </c>
      <c r="M874" s="15">
        <v>0.99992981999999997</v>
      </c>
      <c r="N874" s="7">
        <v>172.57335535189787</v>
      </c>
      <c r="O874" s="8">
        <f t="shared" si="82"/>
        <v>172.57</v>
      </c>
      <c r="P874" s="5">
        <f t="shared" si="79"/>
        <v>173.28090610884067</v>
      </c>
      <c r="Q874" s="5">
        <f t="shared" si="80"/>
        <v>175.9667601535277</v>
      </c>
      <c r="R874" s="10">
        <f>Q874*Index!$H$16</f>
        <v>240.78532100366181</v>
      </c>
      <c r="T874" s="7">
        <v>11.554788038061478</v>
      </c>
      <c r="U874" s="5">
        <f t="shared" si="81"/>
        <v>11.733887252651432</v>
      </c>
      <c r="V874" s="5">
        <f>U874*(Index!$G$16/Index!$G$7)</f>
        <v>13.275816406782434</v>
      </c>
      <c r="X874" s="7">
        <v>254.06</v>
      </c>
      <c r="Y874" s="20">
        <f t="shared" si="83"/>
        <v>254.06</v>
      </c>
    </row>
    <row r="875" spans="1:25">
      <c r="A875" s="2" t="s">
        <v>1082</v>
      </c>
      <c r="B875" s="2" t="s">
        <v>33</v>
      </c>
      <c r="C875" s="2">
        <v>90</v>
      </c>
      <c r="D875" s="2" t="s">
        <v>43</v>
      </c>
      <c r="E875" s="2" t="s">
        <v>39</v>
      </c>
      <c r="F875" s="2" t="s">
        <v>22</v>
      </c>
      <c r="G875" s="16">
        <v>92.284565540000003</v>
      </c>
      <c r="H875" s="16">
        <v>38.787679279999999</v>
      </c>
      <c r="I875" s="16">
        <f t="shared" si="78"/>
        <v>41.31613811457801</v>
      </c>
      <c r="J875" s="7">
        <v>1.7721298400000001</v>
      </c>
      <c r="K875" s="18">
        <v>0</v>
      </c>
      <c r="L875" s="15">
        <v>1.020924349</v>
      </c>
      <c r="M875" s="15">
        <v>0.99839971000000005</v>
      </c>
      <c r="N875" s="7">
        <v>236.75779367882819</v>
      </c>
      <c r="O875" s="8">
        <f t="shared" si="82"/>
        <v>236.76</v>
      </c>
      <c r="P875" s="5">
        <f t="shared" si="79"/>
        <v>237.72850063291139</v>
      </c>
      <c r="Q875" s="5">
        <f t="shared" si="80"/>
        <v>241.41329239272153</v>
      </c>
      <c r="R875" s="10">
        <f>Q875*Index!$H$16</f>
        <v>330.33953146955741</v>
      </c>
      <c r="T875" s="7">
        <v>12.672219658941897</v>
      </c>
      <c r="U875" s="5">
        <f t="shared" si="81"/>
        <v>12.868639063655497</v>
      </c>
      <c r="V875" s="5">
        <f>U875*(Index!$G$16/Index!$G$7)</f>
        <v>14.559683925344943</v>
      </c>
      <c r="X875" s="7">
        <v>344.9</v>
      </c>
      <c r="Y875" s="20">
        <f t="shared" si="83"/>
        <v>344.9</v>
      </c>
    </row>
    <row r="876" spans="1:25">
      <c r="A876" s="2" t="s">
        <v>1083</v>
      </c>
      <c r="B876" s="2" t="s">
        <v>33</v>
      </c>
      <c r="C876" s="2">
        <v>90</v>
      </c>
      <c r="D876" s="2" t="s">
        <v>44</v>
      </c>
      <c r="E876" s="2" t="s">
        <v>39</v>
      </c>
      <c r="F876" s="2" t="s">
        <v>22</v>
      </c>
      <c r="G876" s="16">
        <v>92.284565540000003</v>
      </c>
      <c r="H876" s="16">
        <v>52.762441010000003</v>
      </c>
      <c r="I876" s="16">
        <f t="shared" si="78"/>
        <v>54.075907237872812</v>
      </c>
      <c r="J876" s="7">
        <v>1.839283518</v>
      </c>
      <c r="K876" s="18">
        <v>0</v>
      </c>
      <c r="L876" s="15">
        <v>1.0388986330000001</v>
      </c>
      <c r="M876" s="15">
        <v>0.97127421300000005</v>
      </c>
      <c r="N876" s="7">
        <v>269.19840545656638</v>
      </c>
      <c r="O876" s="8">
        <f t="shared" si="82"/>
        <v>269.2</v>
      </c>
      <c r="P876" s="5">
        <f t="shared" si="79"/>
        <v>270.30211891893828</v>
      </c>
      <c r="Q876" s="5">
        <f t="shared" si="80"/>
        <v>274.49180176218186</v>
      </c>
      <c r="R876" s="10">
        <f>Q876*Index!$H$16</f>
        <v>375.60273623561085</v>
      </c>
      <c r="T876" s="7">
        <v>12.789841043969435</v>
      </c>
      <c r="U876" s="5">
        <f t="shared" si="81"/>
        <v>12.988083580150962</v>
      </c>
      <c r="V876" s="5">
        <f>U876*(Index!$G$16/Index!$G$7)</f>
        <v>14.694824432292663</v>
      </c>
      <c r="X876" s="7">
        <v>390.3</v>
      </c>
      <c r="Y876" s="20">
        <f t="shared" si="83"/>
        <v>390.3</v>
      </c>
    </row>
    <row r="877" spans="1:25">
      <c r="A877" s="2" t="s">
        <v>1084</v>
      </c>
      <c r="B877" s="2" t="s">
        <v>33</v>
      </c>
      <c r="C877" s="2">
        <v>90</v>
      </c>
      <c r="D877" s="2" t="s">
        <v>45</v>
      </c>
      <c r="E877" s="2" t="s">
        <v>39</v>
      </c>
      <c r="F877" s="2" t="s">
        <v>22</v>
      </c>
      <c r="G877" s="16">
        <v>92.284565540000003</v>
      </c>
      <c r="H877" s="16">
        <v>69.558602710000002</v>
      </c>
      <c r="I877" s="16">
        <f t="shared" si="78"/>
        <v>77.639221531766097</v>
      </c>
      <c r="J877" s="7">
        <v>1.831660823</v>
      </c>
      <c r="K877" s="18">
        <v>0</v>
      </c>
      <c r="L877" s="15">
        <v>1.059430622</v>
      </c>
      <c r="M877" s="15">
        <v>0.99103110400000005</v>
      </c>
      <c r="N877" s="7">
        <v>311.24274370982391</v>
      </c>
      <c r="O877" s="8">
        <f t="shared" si="82"/>
        <v>311.24</v>
      </c>
      <c r="P877" s="5">
        <f t="shared" si="79"/>
        <v>312.51883895903421</v>
      </c>
      <c r="Q877" s="5">
        <f t="shared" si="80"/>
        <v>317.36288096289928</v>
      </c>
      <c r="R877" s="10">
        <f>Q877*Index!$H$16</f>
        <v>434.2656709746023</v>
      </c>
      <c r="T877" s="7">
        <v>12.286613240406611</v>
      </c>
      <c r="U877" s="5">
        <f t="shared" si="81"/>
        <v>12.477055745632914</v>
      </c>
      <c r="V877" s="5">
        <f>U877*(Index!$G$16/Index!$G$7)</f>
        <v>14.116643343303233</v>
      </c>
      <c r="X877" s="7">
        <v>448.38</v>
      </c>
      <c r="Y877" s="20">
        <f t="shared" si="83"/>
        <v>448.38</v>
      </c>
    </row>
    <row r="878" spans="1:25">
      <c r="A878" s="2" t="s">
        <v>1085</v>
      </c>
      <c r="B878" s="2" t="s">
        <v>33</v>
      </c>
      <c r="C878" s="2">
        <v>90</v>
      </c>
      <c r="D878" s="2" t="s">
        <v>1434</v>
      </c>
      <c r="E878" s="2" t="s">
        <v>39</v>
      </c>
      <c r="F878" s="2" t="s">
        <v>22</v>
      </c>
      <c r="G878" s="16">
        <v>92.284565540000003</v>
      </c>
      <c r="H878" s="16">
        <v>87.378042109999996</v>
      </c>
      <c r="I878" s="16">
        <f t="shared" si="78"/>
        <v>81.300852013694808</v>
      </c>
      <c r="J878" s="7">
        <v>1.849042174</v>
      </c>
      <c r="K878" s="18">
        <v>0</v>
      </c>
      <c r="L878" s="15">
        <v>1.0519122460000001</v>
      </c>
      <c r="M878" s="15">
        <v>0.91849337600000003</v>
      </c>
      <c r="N878" s="7">
        <v>320.9667578134264</v>
      </c>
      <c r="O878" s="8">
        <f t="shared" si="82"/>
        <v>320.97000000000003</v>
      </c>
      <c r="P878" s="5">
        <f t="shared" si="79"/>
        <v>322.28272152046145</v>
      </c>
      <c r="Q878" s="5">
        <f t="shared" si="80"/>
        <v>327.27810370402864</v>
      </c>
      <c r="R878" s="10">
        <f>Q878*Index!$H$16</f>
        <v>447.83323389650099</v>
      </c>
      <c r="T878" s="7">
        <v>12.980684771393717</v>
      </c>
      <c r="U878" s="5">
        <f t="shared" si="81"/>
        <v>13.18188538535032</v>
      </c>
      <c r="V878" s="5">
        <f>U878*(Index!$G$16/Index!$G$7)</f>
        <v>14.914093386368245</v>
      </c>
      <c r="X878" s="7">
        <v>462.75</v>
      </c>
      <c r="Y878" s="20">
        <f t="shared" si="83"/>
        <v>462.75</v>
      </c>
    </row>
    <row r="879" spans="1:25">
      <c r="A879" s="2" t="s">
        <v>1086</v>
      </c>
      <c r="B879" s="2" t="s">
        <v>33</v>
      </c>
      <c r="C879" s="2">
        <v>90</v>
      </c>
      <c r="D879" s="2" t="s">
        <v>1435</v>
      </c>
      <c r="E879" s="2" t="s">
        <v>39</v>
      </c>
      <c r="F879" s="2" t="s">
        <v>197</v>
      </c>
      <c r="G879" s="16">
        <v>92.284565540000003</v>
      </c>
      <c r="H879" s="16">
        <v>119.90235370000001</v>
      </c>
      <c r="I879" s="16">
        <f t="shared" si="78"/>
        <v>134.8893558884551</v>
      </c>
      <c r="J879" s="7">
        <v>1.902700491</v>
      </c>
      <c r="K879" s="18">
        <v>0</v>
      </c>
      <c r="L879" s="15">
        <v>1.096866782</v>
      </c>
      <c r="M879" s="15">
        <v>0.97608127899999997</v>
      </c>
      <c r="N879" s="7">
        <v>432.2439318050553</v>
      </c>
      <c r="O879" s="8">
        <f t="shared" si="82"/>
        <v>432.24</v>
      </c>
      <c r="P879" s="5">
        <f t="shared" si="79"/>
        <v>434.01613192545602</v>
      </c>
      <c r="Q879" s="5">
        <f t="shared" si="80"/>
        <v>440.74338197030062</v>
      </c>
      <c r="R879" s="10">
        <f>Q879*Index!$H$16</f>
        <v>603.09422424648096</v>
      </c>
      <c r="T879" s="7">
        <v>16.467339430404699</v>
      </c>
      <c r="U879" s="5">
        <f t="shared" si="81"/>
        <v>16.722583191575975</v>
      </c>
      <c r="V879" s="5">
        <f>U879*(Index!$G$16/Index!$G$7)</f>
        <v>18.920067963695768</v>
      </c>
      <c r="X879" s="7">
        <v>622.01</v>
      </c>
      <c r="Y879" s="20">
        <f t="shared" si="83"/>
        <v>622.01</v>
      </c>
    </row>
    <row r="880" spans="1:25">
      <c r="A880" s="2" t="s">
        <v>1087</v>
      </c>
      <c r="B880" s="2" t="s">
        <v>33</v>
      </c>
      <c r="C880" s="2">
        <v>90</v>
      </c>
      <c r="D880" s="2" t="s">
        <v>1429</v>
      </c>
      <c r="E880" s="2" t="s">
        <v>39</v>
      </c>
      <c r="F880" s="2" t="s">
        <v>197</v>
      </c>
      <c r="G880" s="16">
        <v>92.284565540000003</v>
      </c>
      <c r="H880" s="16">
        <v>89.237313740000005</v>
      </c>
      <c r="I880" s="16">
        <f t="shared" si="78"/>
        <v>77.26192722851961</v>
      </c>
      <c r="J880" s="7">
        <v>1.7696641829999999</v>
      </c>
      <c r="K880" s="18">
        <v>0</v>
      </c>
      <c r="L880" s="15">
        <v>0.97955364599999994</v>
      </c>
      <c r="M880" s="15">
        <v>0.95352395000000001</v>
      </c>
      <c r="N880" s="7">
        <v>300.04035579852155</v>
      </c>
      <c r="O880" s="8">
        <f t="shared" si="82"/>
        <v>300.04000000000002</v>
      </c>
      <c r="P880" s="5">
        <f t="shared" si="79"/>
        <v>301.27052125729546</v>
      </c>
      <c r="Q880" s="5">
        <f t="shared" si="80"/>
        <v>305.94021433678358</v>
      </c>
      <c r="R880" s="10">
        <f>Q880*Index!$H$16</f>
        <v>418.63538689204375</v>
      </c>
      <c r="T880" s="7">
        <v>15.00676321640614</v>
      </c>
      <c r="U880" s="5">
        <f t="shared" si="81"/>
        <v>15.239368046260436</v>
      </c>
      <c r="V880" s="5">
        <f>U880*(Index!$G$16/Index!$G$7)</f>
        <v>17.241946166802006</v>
      </c>
      <c r="X880" s="7">
        <v>428.38</v>
      </c>
      <c r="Y880" s="20">
        <f t="shared" si="83"/>
        <v>428.38</v>
      </c>
    </row>
    <row r="881" spans="1:25">
      <c r="A881" s="2" t="s">
        <v>1088</v>
      </c>
      <c r="B881" s="2" t="s">
        <v>33</v>
      </c>
      <c r="C881" s="2">
        <v>90</v>
      </c>
      <c r="D881" s="2" t="s">
        <v>203</v>
      </c>
      <c r="E881" s="2" t="s">
        <v>39</v>
      </c>
      <c r="F881" s="2" t="s">
        <v>22</v>
      </c>
      <c r="G881" s="16">
        <v>92.284565540000003</v>
      </c>
      <c r="H881" s="16">
        <v>62.885747479999999</v>
      </c>
      <c r="I881" s="16">
        <f t="shared" si="78"/>
        <v>52.658464609048579</v>
      </c>
      <c r="J881" s="7">
        <v>2.0707551199999998</v>
      </c>
      <c r="K881" s="18">
        <v>1</v>
      </c>
      <c r="L881" s="15">
        <v>1.035402113</v>
      </c>
      <c r="M881" s="15">
        <v>0.902151869</v>
      </c>
      <c r="N881" s="7">
        <v>300.14152169893885</v>
      </c>
      <c r="O881" s="8">
        <f t="shared" si="82"/>
        <v>300.14</v>
      </c>
      <c r="P881" s="5">
        <f t="shared" si="79"/>
        <v>301.37210193790452</v>
      </c>
      <c r="Q881" s="5">
        <f t="shared" si="80"/>
        <v>306.04336951794204</v>
      </c>
      <c r="R881" s="10">
        <f>Q881*Index!$H$16</f>
        <v>418.77653999042866</v>
      </c>
      <c r="T881" s="7">
        <v>12.600569776252636</v>
      </c>
      <c r="U881" s="5">
        <f t="shared" si="81"/>
        <v>12.795878607784552</v>
      </c>
      <c r="V881" s="5">
        <f>U881*(Index!$G$16/Index!$G$7)</f>
        <v>14.477362147998891</v>
      </c>
      <c r="X881" s="7">
        <v>433.25</v>
      </c>
      <c r="Y881" s="20">
        <f t="shared" si="83"/>
        <v>433.25</v>
      </c>
    </row>
    <row r="882" spans="1:25">
      <c r="A882" s="2" t="s">
        <v>1089</v>
      </c>
      <c r="B882" s="2" t="s">
        <v>33</v>
      </c>
      <c r="C882" s="2">
        <v>90</v>
      </c>
      <c r="D882" s="2" t="s">
        <v>42</v>
      </c>
      <c r="E882" s="2" t="s">
        <v>40</v>
      </c>
      <c r="F882" s="2" t="s">
        <v>22</v>
      </c>
      <c r="G882" s="16">
        <v>92.284565540000003</v>
      </c>
      <c r="H882" s="16">
        <v>22.737990490000001</v>
      </c>
      <c r="I882" s="16">
        <f t="shared" si="78"/>
        <v>22.703256977897112</v>
      </c>
      <c r="J882" s="7">
        <v>1.750954406</v>
      </c>
      <c r="K882" s="18">
        <v>0</v>
      </c>
      <c r="L882" s="15">
        <v>1.0005027049999999</v>
      </c>
      <c r="M882" s="15">
        <v>0.99919572800000001</v>
      </c>
      <c r="N882" s="7">
        <v>201.33843439340279</v>
      </c>
      <c r="O882" s="8">
        <f t="shared" si="82"/>
        <v>201.34</v>
      </c>
      <c r="P882" s="5">
        <f t="shared" si="79"/>
        <v>202.16392197441573</v>
      </c>
      <c r="Q882" s="5">
        <f t="shared" si="80"/>
        <v>205.29746276501919</v>
      </c>
      <c r="R882" s="10">
        <f>Q882*Index!$H$16</f>
        <v>280.92018873327794</v>
      </c>
      <c r="T882" s="7">
        <v>11.957753602454494</v>
      </c>
      <c r="U882" s="5">
        <f t="shared" si="81"/>
        <v>12.143098783292539</v>
      </c>
      <c r="V882" s="5">
        <f>U882*(Index!$G$16/Index!$G$7)</f>
        <v>13.738801693359328</v>
      </c>
      <c r="X882" s="7">
        <v>294.66000000000003</v>
      </c>
      <c r="Y882" s="20">
        <f t="shared" si="83"/>
        <v>294.66000000000003</v>
      </c>
    </row>
    <row r="883" spans="1:25">
      <c r="A883" s="2" t="s">
        <v>1090</v>
      </c>
      <c r="B883" s="2" t="s">
        <v>33</v>
      </c>
      <c r="C883" s="2">
        <v>90</v>
      </c>
      <c r="D883" s="2" t="s">
        <v>43</v>
      </c>
      <c r="E883" s="2" t="s">
        <v>40</v>
      </c>
      <c r="F883" s="2" t="s">
        <v>22</v>
      </c>
      <c r="G883" s="16">
        <v>92.284565540000003</v>
      </c>
      <c r="H883" s="16">
        <v>36.278391689999999</v>
      </c>
      <c r="I883" s="16">
        <f t="shared" si="78"/>
        <v>38.187900241291814</v>
      </c>
      <c r="J883" s="7">
        <v>2.058078369</v>
      </c>
      <c r="K883" s="18">
        <v>0</v>
      </c>
      <c r="L883" s="15">
        <v>1.020924349</v>
      </c>
      <c r="M883" s="15">
        <v>0.99405280399999996</v>
      </c>
      <c r="N883" s="7">
        <v>268.5225596742228</v>
      </c>
      <c r="O883" s="8">
        <f t="shared" si="82"/>
        <v>268.52</v>
      </c>
      <c r="P883" s="5">
        <f t="shared" si="79"/>
        <v>269.62350216888711</v>
      </c>
      <c r="Q883" s="5">
        <f t="shared" si="80"/>
        <v>273.80266645250487</v>
      </c>
      <c r="R883" s="10">
        <f>Q883*Index!$H$16</f>
        <v>374.65975321648409</v>
      </c>
      <c r="T883" s="7">
        <v>12.354452449178329</v>
      </c>
      <c r="U883" s="5">
        <f t="shared" si="81"/>
        <v>12.545946462140593</v>
      </c>
      <c r="V883" s="5">
        <f>U883*(Index!$G$16/Index!$G$7)</f>
        <v>14.194586865751941</v>
      </c>
      <c r="X883" s="7">
        <v>388.85</v>
      </c>
      <c r="Y883" s="20">
        <f t="shared" si="83"/>
        <v>388.85</v>
      </c>
    </row>
    <row r="884" spans="1:25">
      <c r="A884" s="2" t="s">
        <v>1091</v>
      </c>
      <c r="B884" s="2" t="s">
        <v>33</v>
      </c>
      <c r="C884" s="2">
        <v>90</v>
      </c>
      <c r="D884" s="2" t="s">
        <v>44</v>
      </c>
      <c r="E884" s="2" t="s">
        <v>40</v>
      </c>
      <c r="F884" s="2" t="s">
        <v>22</v>
      </c>
      <c r="G884" s="16">
        <v>92.284565540000003</v>
      </c>
      <c r="H884" s="16">
        <v>49.283202060000001</v>
      </c>
      <c r="I884" s="16">
        <f t="shared" si="78"/>
        <v>48.468511985964014</v>
      </c>
      <c r="J884" s="7">
        <v>2.0629774360000002</v>
      </c>
      <c r="K884" s="18">
        <v>0</v>
      </c>
      <c r="L884" s="15">
        <v>1.0388986330000001</v>
      </c>
      <c r="M884" s="15">
        <v>0.95701851699999996</v>
      </c>
      <c r="N884" s="7">
        <v>290.37042310083251</v>
      </c>
      <c r="O884" s="8">
        <f t="shared" si="82"/>
        <v>290.37</v>
      </c>
      <c r="P884" s="5">
        <f t="shared" si="79"/>
        <v>291.56094183554592</v>
      </c>
      <c r="Q884" s="5">
        <f t="shared" si="80"/>
        <v>296.08013643399693</v>
      </c>
      <c r="R884" s="10">
        <f>Q884*Index!$H$16</f>
        <v>405.14328178723764</v>
      </c>
      <c r="T884" s="7">
        <v>12.457987415765649</v>
      </c>
      <c r="U884" s="5">
        <f t="shared" si="81"/>
        <v>12.651086220710017</v>
      </c>
      <c r="V884" s="5">
        <f>U884*(Index!$G$16/Index!$G$7)</f>
        <v>14.313542852098724</v>
      </c>
      <c r="X884" s="7">
        <v>419.46</v>
      </c>
      <c r="Y884" s="20">
        <f t="shared" si="83"/>
        <v>419.46</v>
      </c>
    </row>
    <row r="885" spans="1:25">
      <c r="A885" s="2" t="s">
        <v>1092</v>
      </c>
      <c r="B885" s="2" t="s">
        <v>33</v>
      </c>
      <c r="C885" s="2">
        <v>90</v>
      </c>
      <c r="D885" s="2" t="s">
        <v>45</v>
      </c>
      <c r="E885" s="2" t="s">
        <v>40</v>
      </c>
      <c r="F885" s="2" t="s">
        <v>22</v>
      </c>
      <c r="G885" s="16">
        <v>92.284565540000003</v>
      </c>
      <c r="H885" s="16">
        <v>64.922297869999994</v>
      </c>
      <c r="I885" s="16">
        <f t="shared" ref="I885:I947" si="84">(G885+H885)*L885*M885-G885</f>
        <v>72.704399739999999</v>
      </c>
      <c r="J885" s="7">
        <v>1.9998539609999999</v>
      </c>
      <c r="K885" s="18">
        <v>0</v>
      </c>
      <c r="L885" s="15">
        <v>1.059430622</v>
      </c>
      <c r="M885" s="15">
        <v>0.99062862799999996</v>
      </c>
      <c r="N885" s="7">
        <v>329.95383582654028</v>
      </c>
      <c r="O885" s="8">
        <f t="shared" si="82"/>
        <v>329.95</v>
      </c>
      <c r="P885" s="5">
        <f t="shared" ref="P885:P947" si="85">N885*(1.0041)</f>
        <v>331.30664655342912</v>
      </c>
      <c r="Q885" s="5">
        <f t="shared" ref="Q885:Q947" si="86">P885*(1.0155)</f>
        <v>336.44189957500731</v>
      </c>
      <c r="R885" s="10">
        <f>Q885*Index!$H$16</f>
        <v>460.37257671602265</v>
      </c>
      <c r="T885" s="7">
        <v>12.217398876098629</v>
      </c>
      <c r="U885" s="5">
        <f t="shared" ref="U885:U947" si="87">T885*(1.0155)</f>
        <v>12.406768558678159</v>
      </c>
      <c r="V885" s="5">
        <f>U885*(Index!$G$16/Index!$G$7)</f>
        <v>14.037119842721644</v>
      </c>
      <c r="X885" s="7">
        <v>474.41</v>
      </c>
      <c r="Y885" s="20">
        <f t="shared" si="83"/>
        <v>474.41</v>
      </c>
    </row>
    <row r="886" spans="1:25">
      <c r="A886" s="2" t="s">
        <v>1093</v>
      </c>
      <c r="B886" s="2" t="s">
        <v>33</v>
      </c>
      <c r="C886" s="2">
        <v>90</v>
      </c>
      <c r="D886" s="2" t="s">
        <v>1434</v>
      </c>
      <c r="E886" s="2" t="s">
        <v>40</v>
      </c>
      <c r="F886" s="2" t="s">
        <v>22</v>
      </c>
      <c r="G886" s="16">
        <v>92.284565540000003</v>
      </c>
      <c r="H886" s="16">
        <v>81.455724119999999</v>
      </c>
      <c r="I886" s="16">
        <f t="shared" si="84"/>
        <v>74.814424539147936</v>
      </c>
      <c r="J886" s="7">
        <v>1.99489223</v>
      </c>
      <c r="K886" s="18">
        <v>0</v>
      </c>
      <c r="L886" s="15">
        <v>1.0519122460000001</v>
      </c>
      <c r="M886" s="15">
        <v>0.91431063800000001</v>
      </c>
      <c r="N886" s="7">
        <v>333.34447690690092</v>
      </c>
      <c r="O886" s="8">
        <f t="shared" si="82"/>
        <v>333.34</v>
      </c>
      <c r="P886" s="5">
        <f t="shared" si="85"/>
        <v>334.71118926221919</v>
      </c>
      <c r="Q886" s="5">
        <f t="shared" si="86"/>
        <v>339.8992126957836</v>
      </c>
      <c r="R886" s="10">
        <f>Q886*Index!$H$16</f>
        <v>465.10341479515745</v>
      </c>
      <c r="T886" s="7">
        <v>13.109219157383627</v>
      </c>
      <c r="U886" s="5">
        <f t="shared" si="87"/>
        <v>13.312412054323074</v>
      </c>
      <c r="V886" s="5">
        <f>U886*(Index!$G$16/Index!$G$7)</f>
        <v>15.061772331645276</v>
      </c>
      <c r="X886" s="7">
        <v>480.17</v>
      </c>
      <c r="Y886" s="20">
        <f t="shared" si="83"/>
        <v>480.17</v>
      </c>
    </row>
    <row r="887" spans="1:25">
      <c r="A887" s="2" t="s">
        <v>1094</v>
      </c>
      <c r="B887" s="2" t="s">
        <v>33</v>
      </c>
      <c r="C887" s="2">
        <v>90</v>
      </c>
      <c r="D887" s="2" t="s">
        <v>1435</v>
      </c>
      <c r="E887" s="2" t="s">
        <v>40</v>
      </c>
      <c r="F887" s="2" t="s">
        <v>197</v>
      </c>
      <c r="G887" s="16">
        <v>92.284565540000003</v>
      </c>
      <c r="H887" s="16">
        <v>112.1984997</v>
      </c>
      <c r="I887" s="16">
        <f t="shared" si="84"/>
        <v>122.22900188268291</v>
      </c>
      <c r="J887" s="7">
        <v>2.0857230260000001</v>
      </c>
      <c r="K887" s="18">
        <v>0</v>
      </c>
      <c r="L887" s="15">
        <v>1.096866782</v>
      </c>
      <c r="M887" s="15">
        <v>0.95640873599999998</v>
      </c>
      <c r="N887" s="7">
        <v>447.41588693493941</v>
      </c>
      <c r="O887" s="8">
        <f t="shared" si="82"/>
        <v>447.42</v>
      </c>
      <c r="P887" s="5">
        <f t="shared" si="85"/>
        <v>449.25029207137266</v>
      </c>
      <c r="Q887" s="5">
        <f t="shared" si="86"/>
        <v>456.21367159847898</v>
      </c>
      <c r="R887" s="10">
        <f>Q887*Index!$H$16</f>
        <v>624.26310097575947</v>
      </c>
      <c r="T887" s="7">
        <v>26.216348386799378</v>
      </c>
      <c r="U887" s="5">
        <f t="shared" si="87"/>
        <v>26.622701786794771</v>
      </c>
      <c r="V887" s="5">
        <f>U887*(Index!$G$16/Index!$G$7)</f>
        <v>30.121143450917504</v>
      </c>
      <c r="X887" s="7">
        <v>654.38</v>
      </c>
      <c r="Y887" s="20">
        <f t="shared" si="83"/>
        <v>654.38</v>
      </c>
    </row>
    <row r="888" spans="1:25">
      <c r="A888" s="2" t="s">
        <v>1095</v>
      </c>
      <c r="B888" s="2" t="s">
        <v>33</v>
      </c>
      <c r="C888" s="2">
        <v>90</v>
      </c>
      <c r="D888" s="2" t="s">
        <v>1429</v>
      </c>
      <c r="E888" s="2" t="s">
        <v>40</v>
      </c>
      <c r="F888" s="2" t="s">
        <v>197</v>
      </c>
      <c r="G888" s="16">
        <v>92.284565540000003</v>
      </c>
      <c r="H888" s="16">
        <v>83.507710720000006</v>
      </c>
      <c r="I888" s="16">
        <f t="shared" si="84"/>
        <v>70.493774515749479</v>
      </c>
      <c r="J888" s="7">
        <v>2.2445462479999998</v>
      </c>
      <c r="K888" s="18">
        <v>0</v>
      </c>
      <c r="L888" s="15">
        <v>0.97955364599999994</v>
      </c>
      <c r="M888" s="15">
        <v>0.94529769799999996</v>
      </c>
      <c r="N888" s="7">
        <v>365.36351262754471</v>
      </c>
      <c r="O888" s="8">
        <f t="shared" si="82"/>
        <v>365.36</v>
      </c>
      <c r="P888" s="5">
        <f t="shared" si="85"/>
        <v>366.86150302931765</v>
      </c>
      <c r="Q888" s="5">
        <f t="shared" si="86"/>
        <v>372.5478563262721</v>
      </c>
      <c r="R888" s="10">
        <f>Q888*Index!$H$16</f>
        <v>509.77840983423459</v>
      </c>
      <c r="T888" s="7">
        <v>14.715146287400813</v>
      </c>
      <c r="U888" s="5">
        <f t="shared" si="87"/>
        <v>14.943231054855527</v>
      </c>
      <c r="V888" s="5">
        <f>U888*(Index!$G$16/Index!$G$7)</f>
        <v>16.906894342585773</v>
      </c>
      <c r="X888" s="7">
        <v>517.63</v>
      </c>
      <c r="Y888" s="20">
        <f t="shared" si="83"/>
        <v>517.63</v>
      </c>
    </row>
    <row r="889" spans="1:25">
      <c r="A889" s="2" t="s">
        <v>1096</v>
      </c>
      <c r="B889" s="2" t="s">
        <v>33</v>
      </c>
      <c r="C889" s="2">
        <v>90</v>
      </c>
      <c r="D889" s="2" t="s">
        <v>203</v>
      </c>
      <c r="E889" s="2" t="s">
        <v>40</v>
      </c>
      <c r="F889" s="2" t="s">
        <v>22</v>
      </c>
      <c r="G889" s="16">
        <v>92.284565540000003</v>
      </c>
      <c r="H889" s="16">
        <v>58.935250000000003</v>
      </c>
      <c r="I889" s="16">
        <f t="shared" si="84"/>
        <v>47.641174847998613</v>
      </c>
      <c r="J889" s="7">
        <v>2.3542942249999999</v>
      </c>
      <c r="K889" s="18">
        <v>1</v>
      </c>
      <c r="L889" s="15">
        <v>1.035402113</v>
      </c>
      <c r="M889" s="15">
        <v>0.893675522</v>
      </c>
      <c r="N889" s="7">
        <v>329.42636242284976</v>
      </c>
      <c r="O889" s="8">
        <f t="shared" si="82"/>
        <v>329.43</v>
      </c>
      <c r="P889" s="5">
        <f t="shared" si="85"/>
        <v>330.77701050878346</v>
      </c>
      <c r="Q889" s="5">
        <f t="shared" si="86"/>
        <v>335.90405417166966</v>
      </c>
      <c r="R889" s="10">
        <f>Q889*Index!$H$16</f>
        <v>459.63661227603404</v>
      </c>
      <c r="T889" s="7">
        <v>12.391299193416341</v>
      </c>
      <c r="U889" s="5">
        <f t="shared" si="87"/>
        <v>12.583364330914295</v>
      </c>
      <c r="V889" s="5">
        <f>U889*(Index!$G$16/Index!$G$7)</f>
        <v>14.236921749791371</v>
      </c>
      <c r="X889" s="7">
        <v>473.87</v>
      </c>
      <c r="Y889" s="20">
        <f t="shared" si="83"/>
        <v>473.87</v>
      </c>
    </row>
    <row r="890" spans="1:25">
      <c r="A890" s="2" t="s">
        <v>1097</v>
      </c>
      <c r="B890" s="2" t="s">
        <v>33</v>
      </c>
      <c r="C890" s="2">
        <v>90</v>
      </c>
      <c r="D890" s="2" t="s">
        <v>42</v>
      </c>
      <c r="E890" s="2" t="s">
        <v>41</v>
      </c>
      <c r="F890" s="2" t="s">
        <v>22</v>
      </c>
      <c r="G890" s="16">
        <v>92.284565540000003</v>
      </c>
      <c r="H890" s="16">
        <v>21.567391189999999</v>
      </c>
      <c r="I890" s="16">
        <f t="shared" si="84"/>
        <v>21.30326714907882</v>
      </c>
      <c r="J890" s="7">
        <v>1.2614625180000001</v>
      </c>
      <c r="K890" s="18">
        <v>1</v>
      </c>
      <c r="L890" s="15">
        <v>1.0005027049999999</v>
      </c>
      <c r="M890" s="15">
        <v>0.99717882300000005</v>
      </c>
      <c r="N890" s="7">
        <v>143.28679334250273</v>
      </c>
      <c r="O890" s="8">
        <f t="shared" si="82"/>
        <v>143.29</v>
      </c>
      <c r="P890" s="5">
        <f t="shared" si="85"/>
        <v>143.87426919520701</v>
      </c>
      <c r="Q890" s="5">
        <f t="shared" si="86"/>
        <v>146.10432036773273</v>
      </c>
      <c r="R890" s="10">
        <f>Q890*Index!$H$16</f>
        <v>199.92284707107567</v>
      </c>
      <c r="T890" s="7">
        <v>11.825818165343396</v>
      </c>
      <c r="U890" s="5">
        <f t="shared" si="87"/>
        <v>12.009118346906218</v>
      </c>
      <c r="V890" s="5">
        <f>U890*(Index!$G$16/Index!$G$7)</f>
        <v>13.587215127265175</v>
      </c>
      <c r="X890" s="7">
        <v>213.51</v>
      </c>
      <c r="Y890" s="20">
        <f t="shared" si="83"/>
        <v>213.51</v>
      </c>
    </row>
    <row r="891" spans="1:25">
      <c r="A891" s="2" t="s">
        <v>1098</v>
      </c>
      <c r="B891" s="2" t="s">
        <v>33</v>
      </c>
      <c r="C891" s="2">
        <v>90</v>
      </c>
      <c r="D891" s="2" t="s">
        <v>43</v>
      </c>
      <c r="E891" s="2" t="s">
        <v>41</v>
      </c>
      <c r="F891" s="2" t="s">
        <v>22</v>
      </c>
      <c r="G891" s="16">
        <v>92.284565540000003</v>
      </c>
      <c r="H891" s="16">
        <v>34.422115699999999</v>
      </c>
      <c r="I891" s="16">
        <f t="shared" si="84"/>
        <v>35.096973740526408</v>
      </c>
      <c r="J891" s="7">
        <v>1.521395815</v>
      </c>
      <c r="K891" s="18">
        <v>0</v>
      </c>
      <c r="L891" s="15">
        <v>1.020924349</v>
      </c>
      <c r="M891" s="15">
        <v>0.98472148800000003</v>
      </c>
      <c r="N891" s="7">
        <v>193.79774081195043</v>
      </c>
      <c r="O891" s="8">
        <f t="shared" si="82"/>
        <v>193.8</v>
      </c>
      <c r="P891" s="5">
        <f t="shared" si="85"/>
        <v>194.59231154927943</v>
      </c>
      <c r="Q891" s="5">
        <f t="shared" si="86"/>
        <v>197.60849237829328</v>
      </c>
      <c r="R891" s="10">
        <f>Q891*Index!$H$16</f>
        <v>270.39893346245213</v>
      </c>
      <c r="T891" s="7">
        <v>12.9945149259815</v>
      </c>
      <c r="U891" s="5">
        <f t="shared" si="87"/>
        <v>13.195929907334214</v>
      </c>
      <c r="V891" s="5">
        <f>U891*(Index!$G$16/Index!$G$7)</f>
        <v>14.929983473886947</v>
      </c>
      <c r="X891" s="7">
        <v>285.33</v>
      </c>
      <c r="Y891" s="20">
        <f t="shared" si="83"/>
        <v>285.33</v>
      </c>
    </row>
    <row r="892" spans="1:25">
      <c r="A892" s="2" t="s">
        <v>1099</v>
      </c>
      <c r="B892" s="2" t="s">
        <v>33</v>
      </c>
      <c r="C892" s="2">
        <v>90</v>
      </c>
      <c r="D892" s="2" t="s">
        <v>44</v>
      </c>
      <c r="E892" s="2" t="s">
        <v>41</v>
      </c>
      <c r="F892" s="2" t="s">
        <v>22</v>
      </c>
      <c r="G892" s="16">
        <v>92.284565540000003</v>
      </c>
      <c r="H892" s="16">
        <v>46.814428970000002</v>
      </c>
      <c r="I892" s="16">
        <f t="shared" si="84"/>
        <v>46.195946329654205</v>
      </c>
      <c r="J892" s="7">
        <v>1.6013025540000001</v>
      </c>
      <c r="K892" s="18">
        <v>0</v>
      </c>
      <c r="L892" s="15">
        <v>1.0388986330000001</v>
      </c>
      <c r="M892" s="15">
        <v>0.95827794899999996</v>
      </c>
      <c r="N892" s="7">
        <v>221.74919747340755</v>
      </c>
      <c r="O892" s="8">
        <f t="shared" si="82"/>
        <v>221.75</v>
      </c>
      <c r="P892" s="5">
        <f t="shared" si="85"/>
        <v>222.65836918304851</v>
      </c>
      <c r="Q892" s="5">
        <f t="shared" si="86"/>
        <v>226.10957390538579</v>
      </c>
      <c r="R892" s="10">
        <f>Q892*Index!$H$16</f>
        <v>309.39858350127184</v>
      </c>
      <c r="T892" s="7">
        <v>12.497800524353858</v>
      </c>
      <c r="U892" s="5">
        <f t="shared" si="87"/>
        <v>12.691516432481343</v>
      </c>
      <c r="V892" s="5">
        <f>U892*(Index!$G$16/Index!$G$7)</f>
        <v>14.359285925745709</v>
      </c>
      <c r="X892" s="7">
        <v>323.76</v>
      </c>
      <c r="Y892" s="20">
        <f t="shared" si="83"/>
        <v>323.76</v>
      </c>
    </row>
    <row r="893" spans="1:25">
      <c r="A893" s="2" t="s">
        <v>1100</v>
      </c>
      <c r="B893" s="2" t="s">
        <v>33</v>
      </c>
      <c r="C893" s="2">
        <v>90</v>
      </c>
      <c r="D893" s="2" t="s">
        <v>45</v>
      </c>
      <c r="E893" s="2" t="s">
        <v>41</v>
      </c>
      <c r="F893" s="2" t="s">
        <v>22</v>
      </c>
      <c r="G893" s="16">
        <v>92.284565540000003</v>
      </c>
      <c r="H893" s="16">
        <v>61.70991231</v>
      </c>
      <c r="I893" s="16">
        <f t="shared" si="84"/>
        <v>70.288166979939589</v>
      </c>
      <c r="J893" s="7">
        <v>1.6131401510000001</v>
      </c>
      <c r="K893" s="18">
        <v>0</v>
      </c>
      <c r="L893" s="15">
        <v>1.059430622</v>
      </c>
      <c r="M893" s="15">
        <v>0.996483326</v>
      </c>
      <c r="N893" s="7">
        <v>262.25260226947887</v>
      </c>
      <c r="O893" s="8">
        <f t="shared" si="82"/>
        <v>262.25</v>
      </c>
      <c r="P893" s="5">
        <f t="shared" si="85"/>
        <v>263.32783793878372</v>
      </c>
      <c r="Q893" s="5">
        <f t="shared" si="86"/>
        <v>267.40941942683486</v>
      </c>
      <c r="R893" s="10">
        <f>Q893*Index!$H$16</f>
        <v>365.91150987786398</v>
      </c>
      <c r="T893" s="7">
        <v>12.368142996523197</v>
      </c>
      <c r="U893" s="5">
        <f t="shared" si="87"/>
        <v>12.559849212969308</v>
      </c>
      <c r="V893" s="5">
        <f>U893*(Index!$G$16/Index!$G$7)</f>
        <v>14.21031655222132</v>
      </c>
      <c r="X893" s="7">
        <v>380.12</v>
      </c>
      <c r="Y893" s="20">
        <f t="shared" si="83"/>
        <v>380.12</v>
      </c>
    </row>
    <row r="894" spans="1:25">
      <c r="A894" s="2" t="s">
        <v>1101</v>
      </c>
      <c r="B894" s="2" t="s">
        <v>33</v>
      </c>
      <c r="C894" s="2">
        <v>90</v>
      </c>
      <c r="D894" s="2" t="s">
        <v>1434</v>
      </c>
      <c r="E894" s="2" t="s">
        <v>41</v>
      </c>
      <c r="F894" s="2" t="s">
        <v>22</v>
      </c>
      <c r="G894" s="16">
        <v>92.284565540000003</v>
      </c>
      <c r="H894" s="16">
        <v>77.504334189999994</v>
      </c>
      <c r="I894" s="16">
        <f t="shared" si="84"/>
        <v>68.555074858138354</v>
      </c>
      <c r="J894" s="7">
        <v>1.617978087</v>
      </c>
      <c r="K894" s="18">
        <v>0</v>
      </c>
      <c r="L894" s="15">
        <v>1.0519122460000001</v>
      </c>
      <c r="M894" s="15">
        <v>0.90054265499999997</v>
      </c>
      <c r="N894" s="7">
        <v>260.23501372043074</v>
      </c>
      <c r="O894" s="8">
        <f t="shared" si="82"/>
        <v>260.24</v>
      </c>
      <c r="P894" s="5">
        <f t="shared" si="85"/>
        <v>261.30197727668451</v>
      </c>
      <c r="Q894" s="5">
        <f t="shared" si="86"/>
        <v>265.35215792447315</v>
      </c>
      <c r="R894" s="10">
        <f>Q894*Index!$H$16</f>
        <v>363.09644201616982</v>
      </c>
      <c r="T894" s="7">
        <v>11.643994258730141</v>
      </c>
      <c r="U894" s="5">
        <f t="shared" si="87"/>
        <v>11.824476169740459</v>
      </c>
      <c r="V894" s="5">
        <f>U894*(Index!$G$16/Index!$G$7)</f>
        <v>13.378309451573829</v>
      </c>
      <c r="X894" s="7">
        <v>376.47</v>
      </c>
      <c r="Y894" s="20">
        <f t="shared" si="83"/>
        <v>376.47</v>
      </c>
    </row>
    <row r="895" spans="1:25">
      <c r="A895" s="2" t="s">
        <v>1102</v>
      </c>
      <c r="B895" s="2" t="s">
        <v>33</v>
      </c>
      <c r="C895" s="2">
        <v>90</v>
      </c>
      <c r="D895" s="2" t="s">
        <v>1435</v>
      </c>
      <c r="E895" s="2" t="s">
        <v>41</v>
      </c>
      <c r="F895" s="2" t="s">
        <v>197</v>
      </c>
      <c r="G895" s="16">
        <v>92.284565540000003</v>
      </c>
      <c r="H895" s="16">
        <v>106.4150078</v>
      </c>
      <c r="I895" s="16">
        <f t="shared" si="84"/>
        <v>122.04458132424328</v>
      </c>
      <c r="J895" s="7">
        <v>1.5585985149999999</v>
      </c>
      <c r="K895" s="18">
        <v>0</v>
      </c>
      <c r="L895" s="15">
        <v>1.096866782</v>
      </c>
      <c r="M895" s="15">
        <v>0.98340048099999999</v>
      </c>
      <c r="N895" s="7">
        <v>334.05308993580087</v>
      </c>
      <c r="O895" s="8">
        <f t="shared" si="82"/>
        <v>334.05</v>
      </c>
      <c r="P895" s="5">
        <f t="shared" si="85"/>
        <v>335.42270760453766</v>
      </c>
      <c r="Q895" s="5">
        <f t="shared" si="86"/>
        <v>340.621759572408</v>
      </c>
      <c r="R895" s="10">
        <f>Q895*Index!$H$16</f>
        <v>466.09211676066735</v>
      </c>
      <c r="T895" s="7">
        <v>17.196985785940942</v>
      </c>
      <c r="U895" s="5">
        <f t="shared" si="87"/>
        <v>17.463539065623028</v>
      </c>
      <c r="V895" s="5">
        <f>U895*(Index!$G$16/Index!$G$7)</f>
        <v>19.758391524982155</v>
      </c>
      <c r="X895" s="7">
        <v>485.85</v>
      </c>
      <c r="Y895" s="20">
        <f t="shared" si="83"/>
        <v>485.85</v>
      </c>
    </row>
    <row r="896" spans="1:25">
      <c r="A896" s="2" t="s">
        <v>1103</v>
      </c>
      <c r="B896" s="2" t="s">
        <v>33</v>
      </c>
      <c r="C896" s="2">
        <v>90</v>
      </c>
      <c r="D896" s="2" t="s">
        <v>1429</v>
      </c>
      <c r="E896" s="2" t="s">
        <v>41</v>
      </c>
      <c r="F896" s="2" t="s">
        <v>197</v>
      </c>
      <c r="G896" s="16">
        <v>92.284565540000003</v>
      </c>
      <c r="H896" s="16">
        <v>79.199937320000004</v>
      </c>
      <c r="I896" s="16">
        <f t="shared" si="84"/>
        <v>58.872594168081704</v>
      </c>
      <c r="J896" s="7">
        <v>1.613319277</v>
      </c>
      <c r="K896" s="18">
        <v>0</v>
      </c>
      <c r="L896" s="15">
        <v>0.97955364599999994</v>
      </c>
      <c r="M896" s="15">
        <v>0.89986139099999995</v>
      </c>
      <c r="N896" s="7">
        <v>243.86475968322245</v>
      </c>
      <c r="O896" s="8">
        <f t="shared" si="82"/>
        <v>243.86</v>
      </c>
      <c r="P896" s="5">
        <f t="shared" si="85"/>
        <v>244.86460519792365</v>
      </c>
      <c r="Q896" s="5">
        <f t="shared" si="86"/>
        <v>248.66000657849148</v>
      </c>
      <c r="R896" s="10">
        <f>Q896*Index!$H$16</f>
        <v>340.25562243992027</v>
      </c>
      <c r="T896" s="7">
        <v>13.117536497020268</v>
      </c>
      <c r="U896" s="5">
        <f t="shared" si="87"/>
        <v>13.320858312724082</v>
      </c>
      <c r="V896" s="5">
        <f>U896*(Index!$G$16/Index!$G$7)</f>
        <v>15.071328497768373</v>
      </c>
      <c r="X896" s="7">
        <v>349.22</v>
      </c>
      <c r="Y896" s="20">
        <f t="shared" si="83"/>
        <v>349.22</v>
      </c>
    </row>
    <row r="897" spans="1:25">
      <c r="A897" s="2" t="s">
        <v>1104</v>
      </c>
      <c r="B897" s="2" t="s">
        <v>33</v>
      </c>
      <c r="C897" s="2">
        <v>90</v>
      </c>
      <c r="D897" s="2" t="s">
        <v>203</v>
      </c>
      <c r="E897" s="2" t="s">
        <v>41</v>
      </c>
      <c r="F897" s="2" t="s">
        <v>22</v>
      </c>
      <c r="G897" s="16">
        <v>92.284565540000003</v>
      </c>
      <c r="H897" s="16">
        <v>55.82502496</v>
      </c>
      <c r="I897" s="16">
        <f t="shared" si="84"/>
        <v>44.217466877793029</v>
      </c>
      <c r="J897" s="7">
        <v>1.893073644</v>
      </c>
      <c r="K897" s="18">
        <v>1</v>
      </c>
      <c r="L897" s="15">
        <v>1.035402113</v>
      </c>
      <c r="M897" s="15">
        <v>0.89011657799999999</v>
      </c>
      <c r="N897" s="7">
        <v>258.40839977215887</v>
      </c>
      <c r="O897" s="8">
        <f t="shared" si="82"/>
        <v>258.41000000000003</v>
      </c>
      <c r="P897" s="5">
        <f t="shared" si="85"/>
        <v>259.46787421122474</v>
      </c>
      <c r="Q897" s="5">
        <f t="shared" si="86"/>
        <v>263.48962626149876</v>
      </c>
      <c r="R897" s="10">
        <f>Q897*Index!$H$16</f>
        <v>360.54783406340937</v>
      </c>
      <c r="T897" s="7">
        <v>12.071445867259227</v>
      </c>
      <c r="U897" s="5">
        <f t="shared" si="87"/>
        <v>12.258553278201745</v>
      </c>
      <c r="V897" s="5">
        <f>U897*(Index!$G$16/Index!$G$7)</f>
        <v>13.869427857114742</v>
      </c>
      <c r="X897" s="7">
        <v>374.42</v>
      </c>
      <c r="Y897" s="20">
        <f t="shared" si="83"/>
        <v>374.42</v>
      </c>
    </row>
    <row r="898" spans="1:25">
      <c r="A898" s="2" t="s">
        <v>1105</v>
      </c>
      <c r="B898" s="2" t="s">
        <v>0</v>
      </c>
      <c r="C898" s="2">
        <v>120</v>
      </c>
      <c r="D898" s="2" t="s">
        <v>42</v>
      </c>
      <c r="E898" s="2" t="s">
        <v>34</v>
      </c>
      <c r="F898" s="2" t="s">
        <v>22</v>
      </c>
      <c r="G898" s="16">
        <v>139.7131899</v>
      </c>
      <c r="H898" s="16">
        <v>43.59031126</v>
      </c>
      <c r="I898" s="16">
        <f t="shared" si="84"/>
        <v>43.682458846550617</v>
      </c>
      <c r="J898" s="7">
        <v>1.261081374</v>
      </c>
      <c r="K898" s="18">
        <v>1</v>
      </c>
      <c r="L898" s="15">
        <v>1.0005027049999999</v>
      </c>
      <c r="M898" s="15">
        <v>1</v>
      </c>
      <c r="N898" s="7">
        <v>231.27683669999999</v>
      </c>
      <c r="O898" s="8">
        <f t="shared" ref="O898:O961" si="88">ROUND(J898*SUM(G898:H898)*L898*$M898,2)</f>
        <v>231.28</v>
      </c>
      <c r="P898" s="5">
        <f t="shared" si="85"/>
        <v>232.22507173046998</v>
      </c>
      <c r="Q898" s="5">
        <f t="shared" si="86"/>
        <v>235.82456034229227</v>
      </c>
      <c r="R898" s="10">
        <f>Q898*Index!$H$16</f>
        <v>322.69215170537933</v>
      </c>
      <c r="T898" s="7">
        <v>19.501457899999998</v>
      </c>
      <c r="U898" s="5">
        <f t="shared" si="87"/>
        <v>19.803730497450001</v>
      </c>
      <c r="V898" s="5">
        <f>U898*(Index!$G$16/Index!$G$7)</f>
        <v>22.406103330687461</v>
      </c>
      <c r="X898" s="7">
        <v>345.1</v>
      </c>
      <c r="Y898" s="20">
        <f t="shared" ref="Y898:Y961" si="89">ROUND((R898+V898) * IF(D898 = "Forensische en beveiligde zorg - niet klinische of ambulante zorg", 0.982799429, 1),2)</f>
        <v>345.1</v>
      </c>
    </row>
    <row r="899" spans="1:25">
      <c r="A899" s="2" t="s">
        <v>1106</v>
      </c>
      <c r="B899" s="2" t="s">
        <v>0</v>
      </c>
      <c r="C899" s="2">
        <v>120</v>
      </c>
      <c r="D899" s="2" t="s">
        <v>43</v>
      </c>
      <c r="E899" s="2" t="s">
        <v>34</v>
      </c>
      <c r="F899" s="2" t="s">
        <v>22</v>
      </c>
      <c r="G899" s="16">
        <v>139.7131899</v>
      </c>
      <c r="H899" s="16">
        <v>69.60535127</v>
      </c>
      <c r="I899" s="16">
        <f t="shared" si="84"/>
        <v>73.985205477611942</v>
      </c>
      <c r="J899" s="7">
        <v>1.543853911</v>
      </c>
      <c r="K899" s="18">
        <v>0</v>
      </c>
      <c r="L899" s="15">
        <v>1.020924349</v>
      </c>
      <c r="M899" s="15">
        <v>1</v>
      </c>
      <c r="N899" s="7">
        <v>329.91910360000003</v>
      </c>
      <c r="O899" s="8">
        <f t="shared" si="88"/>
        <v>329.92</v>
      </c>
      <c r="P899" s="5">
        <f t="shared" si="85"/>
        <v>331.27177192476</v>
      </c>
      <c r="Q899" s="5">
        <f t="shared" si="86"/>
        <v>336.4064843895938</v>
      </c>
      <c r="R899" s="10">
        <f>Q899*Index!$H$16</f>
        <v>460.32411610459377</v>
      </c>
      <c r="T899" s="7">
        <v>20.312716399999999</v>
      </c>
      <c r="U899" s="5">
        <f t="shared" si="87"/>
        <v>20.627563504200001</v>
      </c>
      <c r="V899" s="5">
        <f>U899*(Index!$G$16/Index!$G$7)</f>
        <v>23.33819476057479</v>
      </c>
      <c r="X899" s="7">
        <v>483.66</v>
      </c>
      <c r="Y899" s="20">
        <f t="shared" si="89"/>
        <v>483.66</v>
      </c>
    </row>
    <row r="900" spans="1:25">
      <c r="A900" s="2" t="s">
        <v>1107</v>
      </c>
      <c r="B900" s="2" t="s">
        <v>0</v>
      </c>
      <c r="C900" s="2">
        <v>120</v>
      </c>
      <c r="D900" s="2" t="s">
        <v>44</v>
      </c>
      <c r="E900" s="2" t="s">
        <v>34</v>
      </c>
      <c r="F900" s="2" t="s">
        <v>22</v>
      </c>
      <c r="G900" s="16">
        <v>139.7131899</v>
      </c>
      <c r="H900" s="16">
        <v>94.822593600000005</v>
      </c>
      <c r="I900" s="16">
        <f t="shared" si="84"/>
        <v>103.94571496773398</v>
      </c>
      <c r="J900" s="7">
        <v>1.643129633</v>
      </c>
      <c r="K900" s="18">
        <v>0</v>
      </c>
      <c r="L900" s="15">
        <v>1.0388986330000001</v>
      </c>
      <c r="M900" s="15">
        <v>1</v>
      </c>
      <c r="N900" s="7">
        <v>400.3631671</v>
      </c>
      <c r="O900" s="8">
        <f t="shared" si="88"/>
        <v>400.36</v>
      </c>
      <c r="P900" s="5">
        <f t="shared" si="85"/>
        <v>402.00465608511001</v>
      </c>
      <c r="Q900" s="5">
        <f t="shared" si="86"/>
        <v>408.23572825442926</v>
      </c>
      <c r="R900" s="10">
        <f>Q900*Index!$H$16</f>
        <v>558.61215372235051</v>
      </c>
      <c r="T900" s="7">
        <v>22.486940959999998</v>
      </c>
      <c r="U900" s="5">
        <f t="shared" si="87"/>
        <v>22.83548854488</v>
      </c>
      <c r="V900" s="5">
        <f>U900*(Index!$G$16/Index!$G$7)</f>
        <v>25.836259285047007</v>
      </c>
      <c r="X900" s="7">
        <v>584.45000000000005</v>
      </c>
      <c r="Y900" s="20">
        <f t="shared" si="89"/>
        <v>584.45000000000005</v>
      </c>
    </row>
    <row r="901" spans="1:25">
      <c r="A901" s="2" t="s">
        <v>1108</v>
      </c>
      <c r="B901" s="2" t="s">
        <v>0</v>
      </c>
      <c r="C901" s="2">
        <v>120</v>
      </c>
      <c r="D901" s="2" t="s">
        <v>45</v>
      </c>
      <c r="E901" s="2" t="s">
        <v>34</v>
      </c>
      <c r="F901" s="2" t="s">
        <v>22</v>
      </c>
      <c r="G901" s="16">
        <v>139.7131899</v>
      </c>
      <c r="H901" s="16">
        <v>125.1130622</v>
      </c>
      <c r="I901" s="16">
        <f t="shared" si="84"/>
        <v>140.85185108423187</v>
      </c>
      <c r="J901" s="7">
        <v>1.7261119840000001</v>
      </c>
      <c r="K901" s="18">
        <v>0</v>
      </c>
      <c r="L901" s="15">
        <v>1.059430622</v>
      </c>
      <c r="M901" s="15">
        <v>1</v>
      </c>
      <c r="N901" s="7">
        <v>484.28667960000001</v>
      </c>
      <c r="O901" s="8">
        <f t="shared" si="88"/>
        <v>484.29</v>
      </c>
      <c r="P901" s="5">
        <f t="shared" si="85"/>
        <v>486.27225498636</v>
      </c>
      <c r="Q901" s="5">
        <f t="shared" si="86"/>
        <v>493.80947493864863</v>
      </c>
      <c r="R901" s="10">
        <f>Q901*Index!$H$16</f>
        <v>675.70757587405922</v>
      </c>
      <c r="T901" s="7">
        <v>21.768214969999999</v>
      </c>
      <c r="U901" s="5">
        <f t="shared" si="87"/>
        <v>22.105622302035002</v>
      </c>
      <c r="V901" s="5">
        <f>U901*(Index!$G$16/Index!$G$7)</f>
        <v>25.010482623580554</v>
      </c>
      <c r="X901" s="7">
        <v>700.72</v>
      </c>
      <c r="Y901" s="20">
        <f t="shared" si="89"/>
        <v>700.72</v>
      </c>
    </row>
    <row r="902" spans="1:25">
      <c r="A902" s="2" t="s">
        <v>1109</v>
      </c>
      <c r="B902" s="2" t="s">
        <v>0</v>
      </c>
      <c r="C902" s="2">
        <v>120</v>
      </c>
      <c r="D902" s="2" t="s">
        <v>1434</v>
      </c>
      <c r="E902" s="2" t="s">
        <v>34</v>
      </c>
      <c r="F902" s="2" t="s">
        <v>22</v>
      </c>
      <c r="G902" s="16">
        <v>139.7131899</v>
      </c>
      <c r="H902" s="16">
        <v>157.37386230000001</v>
      </c>
      <c r="I902" s="16">
        <f t="shared" si="84"/>
        <v>172.79631843722129</v>
      </c>
      <c r="J902" s="7">
        <v>1.7294778980000001</v>
      </c>
      <c r="K902" s="18">
        <v>0</v>
      </c>
      <c r="L902" s="15">
        <v>1.0519122460000001</v>
      </c>
      <c r="M902" s="15">
        <v>1</v>
      </c>
      <c r="N902" s="7">
        <v>540.47828760000004</v>
      </c>
      <c r="O902" s="8">
        <f t="shared" si="88"/>
        <v>540.48</v>
      </c>
      <c r="P902" s="5">
        <f t="shared" si="85"/>
        <v>542.69424857915999</v>
      </c>
      <c r="Q902" s="5">
        <f t="shared" si="86"/>
        <v>551.10600943213706</v>
      </c>
      <c r="R902" s="10">
        <f>Q902*Index!$H$16</f>
        <v>754.10968112606872</v>
      </c>
      <c r="T902" s="7">
        <v>25.431196079999999</v>
      </c>
      <c r="U902" s="5">
        <f t="shared" si="87"/>
        <v>25.82537961924</v>
      </c>
      <c r="V902" s="5">
        <f>U902*(Index!$G$16/Index!$G$7)</f>
        <v>29.219046602226282</v>
      </c>
      <c r="X902" s="7">
        <v>783.33</v>
      </c>
      <c r="Y902" s="20">
        <f t="shared" si="89"/>
        <v>783.33</v>
      </c>
    </row>
    <row r="903" spans="1:25">
      <c r="A903" s="2" t="s">
        <v>1110</v>
      </c>
      <c r="B903" s="2" t="s">
        <v>0</v>
      </c>
      <c r="C903" s="2">
        <v>120</v>
      </c>
      <c r="D903" s="2" t="s">
        <v>1435</v>
      </c>
      <c r="E903" s="2" t="s">
        <v>34</v>
      </c>
      <c r="F903" s="2" t="s">
        <v>197</v>
      </c>
      <c r="G903" s="16">
        <v>139.7131899</v>
      </c>
      <c r="H903" s="16">
        <v>215.05590889999999</v>
      </c>
      <c r="I903" s="16">
        <f t="shared" si="84"/>
        <v>249.42124985379607</v>
      </c>
      <c r="J903" s="7">
        <v>1.73496104</v>
      </c>
      <c r="K903" s="18">
        <v>0</v>
      </c>
      <c r="L903" s="15">
        <v>1.096866782</v>
      </c>
      <c r="M903" s="15">
        <v>1</v>
      </c>
      <c r="N903" s="7">
        <v>675.13309240000001</v>
      </c>
      <c r="O903" s="8">
        <f t="shared" si="88"/>
        <v>675.13</v>
      </c>
      <c r="P903" s="5">
        <f t="shared" si="85"/>
        <v>677.90113807883995</v>
      </c>
      <c r="Q903" s="5">
        <f t="shared" si="86"/>
        <v>688.40860571906205</v>
      </c>
      <c r="R903" s="10">
        <f>Q903*Index!$H$16</f>
        <v>941.98862879060948</v>
      </c>
      <c r="T903" s="7">
        <v>31.298429909999999</v>
      </c>
      <c r="U903" s="5">
        <f t="shared" si="87"/>
        <v>31.783555573605003</v>
      </c>
      <c r="V903" s="5">
        <f>U903*(Index!$G$16/Index!$G$7)</f>
        <v>35.96017581084228</v>
      </c>
      <c r="X903" s="7">
        <v>977.95</v>
      </c>
      <c r="Y903" s="20">
        <f t="shared" si="89"/>
        <v>977.95</v>
      </c>
    </row>
    <row r="904" spans="1:25">
      <c r="A904" s="2" t="s">
        <v>1111</v>
      </c>
      <c r="B904" s="2" t="s">
        <v>0</v>
      </c>
      <c r="C904" s="2">
        <v>120</v>
      </c>
      <c r="D904" s="2" t="s">
        <v>1429</v>
      </c>
      <c r="E904" s="2" t="s">
        <v>34</v>
      </c>
      <c r="F904" s="2" t="s">
        <v>197</v>
      </c>
      <c r="G904" s="16">
        <v>139.7131899</v>
      </c>
      <c r="H904" s="16">
        <v>160.04694760000001</v>
      </c>
      <c r="I904" s="16">
        <f t="shared" si="84"/>
        <v>153.91794571358636</v>
      </c>
      <c r="J904" s="7">
        <v>1.7596624830000001</v>
      </c>
      <c r="K904" s="18">
        <v>0</v>
      </c>
      <c r="L904" s="15">
        <v>0.97955364599999994</v>
      </c>
      <c r="M904" s="15">
        <v>1</v>
      </c>
      <c r="N904" s="7">
        <v>516.69169350000004</v>
      </c>
      <c r="O904" s="8">
        <f t="shared" si="88"/>
        <v>516.69000000000005</v>
      </c>
      <c r="P904" s="5">
        <f t="shared" si="85"/>
        <v>518.81012944335009</v>
      </c>
      <c r="Q904" s="5">
        <f t="shared" si="86"/>
        <v>526.85168644972202</v>
      </c>
      <c r="R904" s="10">
        <f>Q904*Index!$H$16</f>
        <v>720.92111221707751</v>
      </c>
      <c r="T904" s="7">
        <v>25.832453040000001</v>
      </c>
      <c r="U904" s="5">
        <f t="shared" si="87"/>
        <v>26.232856062120003</v>
      </c>
      <c r="V904" s="5">
        <f>U904*(Index!$G$16/Index!$G$7)</f>
        <v>29.680068796260176</v>
      </c>
      <c r="X904" s="7">
        <v>737.69</v>
      </c>
      <c r="Y904" s="20">
        <f t="shared" si="89"/>
        <v>737.69</v>
      </c>
    </row>
    <row r="905" spans="1:25">
      <c r="A905" s="2" t="s">
        <v>1112</v>
      </c>
      <c r="B905" s="2" t="s">
        <v>0</v>
      </c>
      <c r="C905" s="2">
        <v>120</v>
      </c>
      <c r="D905" s="2" t="s">
        <v>203</v>
      </c>
      <c r="E905" s="2" t="s">
        <v>34</v>
      </c>
      <c r="F905" s="2" t="s">
        <v>22</v>
      </c>
      <c r="G905" s="16">
        <v>139.7131899</v>
      </c>
      <c r="H905" s="16">
        <v>112.6027503</v>
      </c>
      <c r="I905" s="16">
        <f t="shared" si="84"/>
        <v>121.5352677266616</v>
      </c>
      <c r="J905" s="7">
        <v>1.892692501</v>
      </c>
      <c r="K905" s="18">
        <v>1</v>
      </c>
      <c r="L905" s="15">
        <v>1.035402113</v>
      </c>
      <c r="M905" s="15">
        <v>1</v>
      </c>
      <c r="N905" s="7">
        <v>494.46299629999999</v>
      </c>
      <c r="O905" s="8">
        <f t="shared" si="88"/>
        <v>494.46</v>
      </c>
      <c r="P905" s="5">
        <f t="shared" si="85"/>
        <v>496.49029458483</v>
      </c>
      <c r="Q905" s="5">
        <f t="shared" si="86"/>
        <v>504.18589415089491</v>
      </c>
      <c r="R905" s="10">
        <f>Q905*Index!$H$16</f>
        <v>689.90622014476924</v>
      </c>
      <c r="T905" s="7">
        <v>23.477172849999999</v>
      </c>
      <c r="U905" s="5">
        <f t="shared" si="87"/>
        <v>23.841069029174999</v>
      </c>
      <c r="V905" s="5">
        <f>U905*(Index!$G$16/Index!$G$7)</f>
        <v>26.973981303700899</v>
      </c>
      <c r="X905" s="7">
        <v>716.88</v>
      </c>
      <c r="Y905" s="20">
        <f t="shared" si="89"/>
        <v>716.88</v>
      </c>
    </row>
    <row r="906" spans="1:25">
      <c r="A906" s="2" t="s">
        <v>1113</v>
      </c>
      <c r="B906" s="2" t="s">
        <v>0</v>
      </c>
      <c r="C906" s="2">
        <v>120</v>
      </c>
      <c r="D906" s="2" t="s">
        <v>42</v>
      </c>
      <c r="E906" s="2" t="s">
        <v>35</v>
      </c>
      <c r="F906" s="2" t="s">
        <v>22</v>
      </c>
      <c r="G906" s="16">
        <v>139.7131899</v>
      </c>
      <c r="H906" s="16">
        <v>41.454782119999997</v>
      </c>
      <c r="I906" s="16">
        <f t="shared" si="84"/>
        <v>41.545856165374317</v>
      </c>
      <c r="J906" s="7">
        <v>2.483560797</v>
      </c>
      <c r="K906" s="18">
        <v>0</v>
      </c>
      <c r="L906" s="15">
        <v>1.0005027049999999</v>
      </c>
      <c r="M906" s="15">
        <v>1</v>
      </c>
      <c r="N906" s="7">
        <v>450.16786080000003</v>
      </c>
      <c r="O906" s="8">
        <f t="shared" si="88"/>
        <v>450.17</v>
      </c>
      <c r="P906" s="5">
        <f t="shared" si="85"/>
        <v>452.01354902928</v>
      </c>
      <c r="Q906" s="5">
        <f t="shared" si="86"/>
        <v>459.01975903923386</v>
      </c>
      <c r="R906" s="10">
        <f>Q906*Index!$H$16</f>
        <v>628.10282993705312</v>
      </c>
      <c r="T906" s="7">
        <v>21.996962740000001</v>
      </c>
      <c r="U906" s="5">
        <f t="shared" si="87"/>
        <v>22.337915662470003</v>
      </c>
      <c r="V906" s="5">
        <f>U906*(Index!$G$16/Index!$G$7)</f>
        <v>25.273301239376675</v>
      </c>
      <c r="X906" s="7">
        <v>653.38</v>
      </c>
      <c r="Y906" s="20">
        <f t="shared" si="89"/>
        <v>653.38</v>
      </c>
    </row>
    <row r="907" spans="1:25">
      <c r="A907" s="2" t="s">
        <v>1114</v>
      </c>
      <c r="B907" s="2" t="s">
        <v>0</v>
      </c>
      <c r="C907" s="2">
        <v>120</v>
      </c>
      <c r="D907" s="2" t="s">
        <v>43</v>
      </c>
      <c r="E907" s="2" t="s">
        <v>35</v>
      </c>
      <c r="F907" s="2" t="s">
        <v>22</v>
      </c>
      <c r="G907" s="16">
        <v>139.7131899</v>
      </c>
      <c r="H907" s="16">
        <v>66.195335029999995</v>
      </c>
      <c r="I907" s="16">
        <f t="shared" si="84"/>
        <v>70.503836867710504</v>
      </c>
      <c r="J907" s="7">
        <v>2.8455207680000001</v>
      </c>
      <c r="K907" s="18">
        <v>0</v>
      </c>
      <c r="L907" s="15">
        <v>1.020924349</v>
      </c>
      <c r="M907" s="15">
        <v>1</v>
      </c>
      <c r="N907" s="7">
        <v>598.1769157</v>
      </c>
      <c r="O907" s="8">
        <f t="shared" si="88"/>
        <v>598.17999999999995</v>
      </c>
      <c r="P907" s="5">
        <f t="shared" si="85"/>
        <v>600.62944105436998</v>
      </c>
      <c r="Q907" s="5">
        <f t="shared" si="86"/>
        <v>609.93919739071271</v>
      </c>
      <c r="R907" s="10">
        <f>Q907*Index!$H$16</f>
        <v>834.61447666765116</v>
      </c>
      <c r="T907" s="7">
        <v>23.300023599999999</v>
      </c>
      <c r="U907" s="5">
        <f t="shared" si="87"/>
        <v>23.6611739658</v>
      </c>
      <c r="V907" s="5">
        <f>U907*(Index!$G$16/Index!$G$7)</f>
        <v>26.770446551539948</v>
      </c>
      <c r="X907" s="7">
        <v>861.38</v>
      </c>
      <c r="Y907" s="20">
        <f t="shared" si="89"/>
        <v>861.38</v>
      </c>
    </row>
    <row r="908" spans="1:25">
      <c r="A908" s="2" t="s">
        <v>1115</v>
      </c>
      <c r="B908" s="2" t="s">
        <v>0</v>
      </c>
      <c r="C908" s="2">
        <v>120</v>
      </c>
      <c r="D908" s="2" t="s">
        <v>44</v>
      </c>
      <c r="E908" s="2" t="s">
        <v>35</v>
      </c>
      <c r="F908" s="2" t="s">
        <v>22</v>
      </c>
      <c r="G908" s="16">
        <v>139.7131899</v>
      </c>
      <c r="H908" s="16">
        <v>90.177229310000001</v>
      </c>
      <c r="I908" s="16">
        <f t="shared" si="84"/>
        <v>99.119652357065945</v>
      </c>
      <c r="J908" s="7">
        <v>2.8938253390000002</v>
      </c>
      <c r="K908" s="18">
        <v>0</v>
      </c>
      <c r="L908" s="15">
        <v>1.0388986330000001</v>
      </c>
      <c r="M908" s="15">
        <v>1</v>
      </c>
      <c r="N908" s="7">
        <v>691.14053100000001</v>
      </c>
      <c r="O908" s="8">
        <f t="shared" si="88"/>
        <v>691.14</v>
      </c>
      <c r="P908" s="5">
        <f t="shared" si="85"/>
        <v>693.97420717709997</v>
      </c>
      <c r="Q908" s="5">
        <f t="shared" si="86"/>
        <v>704.73080738834506</v>
      </c>
      <c r="R908" s="10">
        <f>Q908*Index!$H$16</f>
        <v>964.32322519390652</v>
      </c>
      <c r="T908" s="7">
        <v>27.886629370000001</v>
      </c>
      <c r="U908" s="5">
        <f t="shared" si="87"/>
        <v>28.318872125235004</v>
      </c>
      <c r="V908" s="5">
        <f>U908*(Index!$G$16/Index!$G$7)</f>
        <v>32.040204502290251</v>
      </c>
      <c r="X908" s="7">
        <v>996.36</v>
      </c>
      <c r="Y908" s="20">
        <f t="shared" si="89"/>
        <v>996.36</v>
      </c>
    </row>
    <row r="909" spans="1:25">
      <c r="A909" s="2" t="s">
        <v>1116</v>
      </c>
      <c r="B909" s="2" t="s">
        <v>0</v>
      </c>
      <c r="C909" s="2">
        <v>120</v>
      </c>
      <c r="D909" s="2" t="s">
        <v>45</v>
      </c>
      <c r="E909" s="2" t="s">
        <v>35</v>
      </c>
      <c r="F909" s="2" t="s">
        <v>22</v>
      </c>
      <c r="G909" s="16">
        <v>139.7131899</v>
      </c>
      <c r="H909" s="16">
        <v>118.9838136</v>
      </c>
      <c r="I909" s="16">
        <f t="shared" si="84"/>
        <v>134.35833742754116</v>
      </c>
      <c r="J909" s="7">
        <v>2.8295098699999999</v>
      </c>
      <c r="K909" s="18">
        <v>0</v>
      </c>
      <c r="L909" s="15">
        <v>1.059430622</v>
      </c>
      <c r="M909" s="15">
        <v>1</v>
      </c>
      <c r="N909" s="7">
        <v>775.4880915</v>
      </c>
      <c r="O909" s="8">
        <f t="shared" si="88"/>
        <v>775.49</v>
      </c>
      <c r="P909" s="5">
        <f t="shared" si="85"/>
        <v>778.66759267514999</v>
      </c>
      <c r="Q909" s="5">
        <f t="shared" si="86"/>
        <v>790.73694036161487</v>
      </c>
      <c r="R909" s="10">
        <f>Q909*Index!$H$16</f>
        <v>1082.0103060845483</v>
      </c>
      <c r="T909" s="7">
        <v>23.418669879999999</v>
      </c>
      <c r="U909" s="5">
        <f t="shared" si="87"/>
        <v>23.78165926314</v>
      </c>
      <c r="V909" s="5">
        <f>U909*(Index!$G$16/Index!$G$7)</f>
        <v>26.906764606482991</v>
      </c>
      <c r="X909" s="7">
        <v>1108.92</v>
      </c>
      <c r="Y909" s="20">
        <f t="shared" si="89"/>
        <v>1108.92</v>
      </c>
    </row>
    <row r="910" spans="1:25">
      <c r="A910" s="2" t="s">
        <v>1117</v>
      </c>
      <c r="B910" s="2" t="s">
        <v>0</v>
      </c>
      <c r="C910" s="2">
        <v>120</v>
      </c>
      <c r="D910" s="2" t="s">
        <v>1434</v>
      </c>
      <c r="E910" s="2" t="s">
        <v>35</v>
      </c>
      <c r="F910" s="2" t="s">
        <v>22</v>
      </c>
      <c r="G910" s="16">
        <v>139.7131899</v>
      </c>
      <c r="H910" s="16">
        <v>149.6642621</v>
      </c>
      <c r="I910" s="16">
        <f t="shared" si="84"/>
        <v>164.6864955750772</v>
      </c>
      <c r="J910" s="7">
        <v>2.8900842249999998</v>
      </c>
      <c r="K910" s="18">
        <v>0</v>
      </c>
      <c r="L910" s="15">
        <v>1.0519122460000001</v>
      </c>
      <c r="M910" s="15">
        <v>1</v>
      </c>
      <c r="N910" s="7">
        <v>879.74072899999999</v>
      </c>
      <c r="O910" s="8">
        <f t="shared" si="88"/>
        <v>879.74</v>
      </c>
      <c r="P910" s="5">
        <f t="shared" si="85"/>
        <v>883.34766598889996</v>
      </c>
      <c r="Q910" s="5">
        <f t="shared" si="86"/>
        <v>897.03955481172795</v>
      </c>
      <c r="R910" s="10">
        <f>Q910*Index!$H$16</f>
        <v>1227.4702163628695</v>
      </c>
      <c r="T910" s="7">
        <v>24.40537329</v>
      </c>
      <c r="U910" s="5">
        <f t="shared" si="87"/>
        <v>24.783656575995003</v>
      </c>
      <c r="V910" s="5">
        <f>U910*(Index!$G$16/Index!$G$7)</f>
        <v>28.040432595541478</v>
      </c>
      <c r="X910" s="7">
        <v>1255.51</v>
      </c>
      <c r="Y910" s="20">
        <f t="shared" si="89"/>
        <v>1255.51</v>
      </c>
    </row>
    <row r="911" spans="1:25">
      <c r="A911" s="2" t="s">
        <v>1118</v>
      </c>
      <c r="B911" s="2" t="s">
        <v>0</v>
      </c>
      <c r="C911" s="2">
        <v>120</v>
      </c>
      <c r="D911" s="2" t="s">
        <v>1435</v>
      </c>
      <c r="E911" s="2" t="s">
        <v>35</v>
      </c>
      <c r="F911" s="2" t="s">
        <v>197</v>
      </c>
      <c r="G911" s="16">
        <v>139.7131899</v>
      </c>
      <c r="H911" s="16">
        <v>204.520115</v>
      </c>
      <c r="I911" s="16">
        <f t="shared" si="84"/>
        <v>237.86488750288785</v>
      </c>
      <c r="J911" s="7">
        <v>3.2655199760000002</v>
      </c>
      <c r="K911" s="18">
        <v>0</v>
      </c>
      <c r="L911" s="15">
        <v>1.096866782</v>
      </c>
      <c r="M911" s="15">
        <v>1</v>
      </c>
      <c r="N911" s="7">
        <v>1232.988754</v>
      </c>
      <c r="O911" s="8">
        <f t="shared" si="88"/>
        <v>1232.99</v>
      </c>
      <c r="P911" s="5">
        <f t="shared" si="85"/>
        <v>1238.0440078914</v>
      </c>
      <c r="Q911" s="5">
        <f t="shared" si="86"/>
        <v>1257.2336900137168</v>
      </c>
      <c r="R911" s="10">
        <f>Q911*Index!$H$16</f>
        <v>1720.3443273175601</v>
      </c>
      <c r="T911" s="7">
        <v>31.971207759999999</v>
      </c>
      <c r="U911" s="5">
        <f t="shared" si="87"/>
        <v>32.466761480279999</v>
      </c>
      <c r="V911" s="5">
        <f>U911*(Index!$G$16/Index!$G$7)</f>
        <v>36.733160584749761</v>
      </c>
      <c r="X911" s="7">
        <v>1757.08</v>
      </c>
      <c r="Y911" s="20">
        <f t="shared" si="89"/>
        <v>1757.08</v>
      </c>
    </row>
    <row r="912" spans="1:25">
      <c r="A912" s="2" t="s">
        <v>1119</v>
      </c>
      <c r="B912" s="2" t="s">
        <v>0</v>
      </c>
      <c r="C912" s="2">
        <v>120</v>
      </c>
      <c r="D912" s="2" t="s">
        <v>1429</v>
      </c>
      <c r="E912" s="2" t="s">
        <v>35</v>
      </c>
      <c r="F912" s="2" t="s">
        <v>197</v>
      </c>
      <c r="G912" s="16">
        <v>139.7131899</v>
      </c>
      <c r="H912" s="16">
        <v>152.20609139999999</v>
      </c>
      <c r="I912" s="16">
        <f t="shared" si="84"/>
        <v>146.23740643511459</v>
      </c>
      <c r="J912" s="7">
        <v>3.3971029829999999</v>
      </c>
      <c r="K912" s="18">
        <v>0</v>
      </c>
      <c r="L912" s="15">
        <v>0.97955364599999994</v>
      </c>
      <c r="M912" s="15">
        <v>1</v>
      </c>
      <c r="N912" s="7">
        <v>971.40362389999996</v>
      </c>
      <c r="O912" s="8">
        <f t="shared" si="88"/>
        <v>971.4</v>
      </c>
      <c r="P912" s="5">
        <f t="shared" si="85"/>
        <v>975.38637875798997</v>
      </c>
      <c r="Q912" s="5">
        <f t="shared" si="86"/>
        <v>990.50486762873891</v>
      </c>
      <c r="R912" s="10">
        <f>Q912*Index!$H$16</f>
        <v>1355.3641170615947</v>
      </c>
      <c r="T912" s="7">
        <v>28.048877340000001</v>
      </c>
      <c r="U912" s="5">
        <f t="shared" si="87"/>
        <v>28.483634938770003</v>
      </c>
      <c r="V912" s="5">
        <f>U912*(Index!$G$16/Index!$G$7)</f>
        <v>32.226618502702721</v>
      </c>
      <c r="X912" s="7">
        <v>1363.72</v>
      </c>
      <c r="Y912" s="20">
        <f t="shared" si="89"/>
        <v>1363.72</v>
      </c>
    </row>
    <row r="913" spans="1:25">
      <c r="A913" s="2" t="s">
        <v>1120</v>
      </c>
      <c r="B913" s="2" t="s">
        <v>0</v>
      </c>
      <c r="C913" s="2">
        <v>120</v>
      </c>
      <c r="D913" s="2" t="s">
        <v>203</v>
      </c>
      <c r="E913" s="2" t="s">
        <v>35</v>
      </c>
      <c r="F913" s="2" t="s">
        <v>22</v>
      </c>
      <c r="G913" s="16">
        <v>139.7131899</v>
      </c>
      <c r="H913" s="16">
        <v>107.0861495</v>
      </c>
      <c r="I913" s="16">
        <f t="shared" si="84"/>
        <v>115.82336760176415</v>
      </c>
      <c r="J913" s="7">
        <v>3.1795770999999999</v>
      </c>
      <c r="K913" s="18">
        <v>1</v>
      </c>
      <c r="L913" s="15">
        <v>1.035402113</v>
      </c>
      <c r="M913" s="15">
        <v>1</v>
      </c>
      <c r="N913" s="7">
        <v>812.49818589999995</v>
      </c>
      <c r="O913" s="8">
        <f t="shared" si="88"/>
        <v>812.5</v>
      </c>
      <c r="P913" s="5">
        <f t="shared" si="85"/>
        <v>815.82942846218998</v>
      </c>
      <c r="Q913" s="5">
        <f t="shared" si="86"/>
        <v>828.47478460335401</v>
      </c>
      <c r="R913" s="10">
        <f>Q913*Index!$H$16</f>
        <v>1133.6491436229867</v>
      </c>
      <c r="T913" s="7">
        <v>22.46309424</v>
      </c>
      <c r="U913" s="5">
        <f t="shared" si="87"/>
        <v>22.811272200720001</v>
      </c>
      <c r="V913" s="5">
        <f>U913*(Index!$G$16/Index!$G$7)</f>
        <v>25.808860714378199</v>
      </c>
      <c r="X913" s="7">
        <v>1159.46</v>
      </c>
      <c r="Y913" s="20">
        <f t="shared" si="89"/>
        <v>1159.46</v>
      </c>
    </row>
    <row r="914" spans="1:25">
      <c r="A914" s="2" t="s">
        <v>1121</v>
      </c>
      <c r="B914" s="2" t="s">
        <v>0</v>
      </c>
      <c r="C914" s="2">
        <v>120</v>
      </c>
      <c r="D914" s="2" t="s">
        <v>42</v>
      </c>
      <c r="E914" s="2" t="s">
        <v>36</v>
      </c>
      <c r="F914" s="2" t="s">
        <v>22</v>
      </c>
      <c r="G914" s="16">
        <v>139.7131899</v>
      </c>
      <c r="H914" s="16">
        <v>44.866618340000002</v>
      </c>
      <c r="I914" s="16">
        <f t="shared" si="84"/>
        <v>44.959407532501274</v>
      </c>
      <c r="J914" s="7">
        <v>1.9388135200000001</v>
      </c>
      <c r="K914" s="18">
        <v>0</v>
      </c>
      <c r="L914" s="15">
        <v>1.0005027049999999</v>
      </c>
      <c r="M914" s="15">
        <v>1</v>
      </c>
      <c r="N914" s="7">
        <v>358.04572860000002</v>
      </c>
      <c r="O914" s="8">
        <f t="shared" si="88"/>
        <v>358.05</v>
      </c>
      <c r="P914" s="5">
        <f t="shared" si="85"/>
        <v>359.51371608726004</v>
      </c>
      <c r="Q914" s="5">
        <f t="shared" si="86"/>
        <v>365.08617868661258</v>
      </c>
      <c r="R914" s="10">
        <f>Q914*Index!$H$16</f>
        <v>499.56817215000547</v>
      </c>
      <c r="T914" s="7">
        <v>18.95121554</v>
      </c>
      <c r="U914" s="5">
        <f t="shared" si="87"/>
        <v>19.24495938087</v>
      </c>
      <c r="V914" s="5">
        <f>U914*(Index!$G$16/Index!$G$7)</f>
        <v>21.773905100262784</v>
      </c>
      <c r="X914" s="7">
        <v>521.34</v>
      </c>
      <c r="Y914" s="20">
        <f t="shared" si="89"/>
        <v>521.34</v>
      </c>
    </row>
    <row r="915" spans="1:25">
      <c r="A915" s="2" t="s">
        <v>1122</v>
      </c>
      <c r="B915" s="2" t="s">
        <v>0</v>
      </c>
      <c r="C915" s="2">
        <v>120</v>
      </c>
      <c r="D915" s="2" t="s">
        <v>43</v>
      </c>
      <c r="E915" s="2" t="s">
        <v>36</v>
      </c>
      <c r="F915" s="2" t="s">
        <v>22</v>
      </c>
      <c r="G915" s="16">
        <v>139.7131899</v>
      </c>
      <c r="H915" s="16">
        <v>71.643357550000005</v>
      </c>
      <c r="I915" s="16">
        <f t="shared" si="84"/>
        <v>76.065855712278847</v>
      </c>
      <c r="J915" s="7">
        <v>2.2154964810000002</v>
      </c>
      <c r="K915" s="18">
        <v>0</v>
      </c>
      <c r="L915" s="15">
        <v>1.020924349</v>
      </c>
      <c r="M915" s="15">
        <v>1</v>
      </c>
      <c r="N915" s="7">
        <v>478.05771629999998</v>
      </c>
      <c r="O915" s="8">
        <f t="shared" si="88"/>
        <v>478.06</v>
      </c>
      <c r="P915" s="5">
        <f t="shared" si="85"/>
        <v>480.01775293682999</v>
      </c>
      <c r="Q915" s="5">
        <f t="shared" si="86"/>
        <v>487.45802810735091</v>
      </c>
      <c r="R915" s="10">
        <f>Q915*Index!$H$16</f>
        <v>667.0165301175914</v>
      </c>
      <c r="T915" s="7">
        <v>19.841068329999999</v>
      </c>
      <c r="U915" s="5">
        <f t="shared" si="87"/>
        <v>20.148604889114999</v>
      </c>
      <c r="V915" s="5">
        <f>U915*(Index!$G$16/Index!$G$7)</f>
        <v>22.796297049832898</v>
      </c>
      <c r="X915" s="7">
        <v>689.81</v>
      </c>
      <c r="Y915" s="20">
        <f t="shared" si="89"/>
        <v>689.81</v>
      </c>
    </row>
    <row r="916" spans="1:25">
      <c r="A916" s="2" t="s">
        <v>1123</v>
      </c>
      <c r="B916" s="2" t="s">
        <v>0</v>
      </c>
      <c r="C916" s="2">
        <v>120</v>
      </c>
      <c r="D916" s="2" t="s">
        <v>44</v>
      </c>
      <c r="E916" s="2" t="s">
        <v>36</v>
      </c>
      <c r="F916" s="2" t="s">
        <v>22</v>
      </c>
      <c r="G916" s="16">
        <v>139.7131899</v>
      </c>
      <c r="H916" s="16">
        <v>97.598896060000001</v>
      </c>
      <c r="I916" s="16">
        <f t="shared" si="84"/>
        <v>106.8300117982225</v>
      </c>
      <c r="J916" s="7">
        <v>2.2527385089999998</v>
      </c>
      <c r="K916" s="18">
        <v>0</v>
      </c>
      <c r="L916" s="15">
        <v>1.0388986330000001</v>
      </c>
      <c r="M916" s="15">
        <v>1</v>
      </c>
      <c r="N916" s="7">
        <v>555.39736470000003</v>
      </c>
      <c r="O916" s="8">
        <f t="shared" si="88"/>
        <v>555.4</v>
      </c>
      <c r="P916" s="5">
        <f t="shared" si="85"/>
        <v>557.67449389527007</v>
      </c>
      <c r="Q916" s="5">
        <f t="shared" si="86"/>
        <v>566.31844855064685</v>
      </c>
      <c r="R916" s="10">
        <f>Q916*Index!$H$16</f>
        <v>774.92572634508178</v>
      </c>
      <c r="T916" s="7">
        <v>21.02343801</v>
      </c>
      <c r="U916" s="5">
        <f t="shared" si="87"/>
        <v>21.349301299155002</v>
      </c>
      <c r="V916" s="5">
        <f>U916*(Index!$G$16/Index!$G$7)</f>
        <v>24.154774829340447</v>
      </c>
      <c r="X916" s="7">
        <v>799.08</v>
      </c>
      <c r="Y916" s="20">
        <f t="shared" si="89"/>
        <v>799.08</v>
      </c>
    </row>
    <row r="917" spans="1:25">
      <c r="A917" s="2" t="s">
        <v>1124</v>
      </c>
      <c r="B917" s="2" t="s">
        <v>0</v>
      </c>
      <c r="C917" s="2">
        <v>120</v>
      </c>
      <c r="D917" s="2" t="s">
        <v>45</v>
      </c>
      <c r="E917" s="2" t="s">
        <v>36</v>
      </c>
      <c r="F917" s="2" t="s">
        <v>22</v>
      </c>
      <c r="G917" s="16">
        <v>139.7131899</v>
      </c>
      <c r="H917" s="16">
        <v>128.7761984</v>
      </c>
      <c r="I917" s="16">
        <f t="shared" si="84"/>
        <v>144.73268974706852</v>
      </c>
      <c r="J917" s="7">
        <v>2.2702296660000001</v>
      </c>
      <c r="K917" s="18">
        <v>0</v>
      </c>
      <c r="L917" s="15">
        <v>1.059430622</v>
      </c>
      <c r="M917" s="15">
        <v>1</v>
      </c>
      <c r="N917" s="7">
        <v>645.75747409999997</v>
      </c>
      <c r="O917" s="8">
        <f t="shared" si="88"/>
        <v>645.76</v>
      </c>
      <c r="P917" s="5">
        <f t="shared" si="85"/>
        <v>648.40507974381001</v>
      </c>
      <c r="Q917" s="5">
        <f t="shared" si="86"/>
        <v>658.45535847983911</v>
      </c>
      <c r="R917" s="10">
        <f>Q917*Index!$H$16</f>
        <v>901.00189785741657</v>
      </c>
      <c r="T917" s="7">
        <v>19.942092819999999</v>
      </c>
      <c r="U917" s="5">
        <f t="shared" si="87"/>
        <v>20.251195258710002</v>
      </c>
      <c r="V917" s="5">
        <f>U917*(Index!$G$16/Index!$G$7)</f>
        <v>22.91236863655617</v>
      </c>
      <c r="X917" s="7">
        <v>923.91</v>
      </c>
      <c r="Y917" s="20">
        <f t="shared" si="89"/>
        <v>923.91</v>
      </c>
    </row>
    <row r="918" spans="1:25">
      <c r="A918" s="2" t="s">
        <v>1125</v>
      </c>
      <c r="B918" s="2" t="s">
        <v>0</v>
      </c>
      <c r="C918" s="2">
        <v>120</v>
      </c>
      <c r="D918" s="2" t="s">
        <v>1434</v>
      </c>
      <c r="E918" s="2" t="s">
        <v>36</v>
      </c>
      <c r="F918" s="2" t="s">
        <v>22</v>
      </c>
      <c r="G918" s="16">
        <v>139.7131899</v>
      </c>
      <c r="H918" s="16">
        <v>161.98147309999999</v>
      </c>
      <c r="I918" s="16">
        <f t="shared" si="84"/>
        <v>177.64312066254311</v>
      </c>
      <c r="J918" s="7">
        <v>2.376519697</v>
      </c>
      <c r="K918" s="18">
        <v>0</v>
      </c>
      <c r="L918" s="15">
        <v>1.0519122460000001</v>
      </c>
      <c r="M918" s="15">
        <v>1</v>
      </c>
      <c r="N918" s="7">
        <v>754.20352309999998</v>
      </c>
      <c r="O918" s="8">
        <f t="shared" si="88"/>
        <v>754.2</v>
      </c>
      <c r="P918" s="5">
        <f t="shared" si="85"/>
        <v>757.29575754471</v>
      </c>
      <c r="Q918" s="5">
        <f t="shared" si="86"/>
        <v>769.03384178665306</v>
      </c>
      <c r="R918" s="10">
        <f>Q918*Index!$H$16</f>
        <v>1052.3127225603255</v>
      </c>
      <c r="T918" s="7">
        <v>23.67009118</v>
      </c>
      <c r="U918" s="5">
        <f t="shared" si="87"/>
        <v>24.03697759329</v>
      </c>
      <c r="V918" s="5">
        <f>U918*(Index!$G$16/Index!$G$7)</f>
        <v>27.195633862116221</v>
      </c>
      <c r="X918" s="7">
        <v>1079.51</v>
      </c>
      <c r="Y918" s="20">
        <f t="shared" si="89"/>
        <v>1079.51</v>
      </c>
    </row>
    <row r="919" spans="1:25">
      <c r="A919" s="2" t="s">
        <v>1126</v>
      </c>
      <c r="B919" s="2" t="s">
        <v>0</v>
      </c>
      <c r="C919" s="2">
        <v>120</v>
      </c>
      <c r="D919" s="2" t="s">
        <v>1435</v>
      </c>
      <c r="E919" s="2" t="s">
        <v>36</v>
      </c>
      <c r="F919" s="2" t="s">
        <v>197</v>
      </c>
      <c r="G919" s="16">
        <v>139.7131899</v>
      </c>
      <c r="H919" s="16">
        <v>221.35266780000001</v>
      </c>
      <c r="I919" s="16">
        <f t="shared" si="84"/>
        <v>256.32795552546895</v>
      </c>
      <c r="J919" s="7">
        <v>2.2687516570000001</v>
      </c>
      <c r="K919" s="18">
        <v>0</v>
      </c>
      <c r="L919" s="15">
        <v>1.096866782</v>
      </c>
      <c r="M919" s="15">
        <v>1</v>
      </c>
      <c r="N919" s="7">
        <v>898.51900509999996</v>
      </c>
      <c r="O919" s="8">
        <f t="shared" si="88"/>
        <v>898.52</v>
      </c>
      <c r="P919" s="5">
        <f t="shared" si="85"/>
        <v>902.20293302091</v>
      </c>
      <c r="Q919" s="5">
        <f t="shared" si="86"/>
        <v>916.18707848273414</v>
      </c>
      <c r="R919" s="10">
        <f>Q919*Index!$H$16</f>
        <v>1253.6708614706495</v>
      </c>
      <c r="T919" s="7">
        <v>29.340322780000001</v>
      </c>
      <c r="U919" s="5">
        <f t="shared" si="87"/>
        <v>29.795097783090004</v>
      </c>
      <c r="V919" s="5">
        <f>U919*(Index!$G$16/Index!$G$7)</f>
        <v>33.710418335667264</v>
      </c>
      <c r="X919" s="7">
        <v>1287.3800000000001</v>
      </c>
      <c r="Y919" s="20">
        <f t="shared" si="89"/>
        <v>1287.3800000000001</v>
      </c>
    </row>
    <row r="920" spans="1:25">
      <c r="A920" s="2" t="s">
        <v>1127</v>
      </c>
      <c r="B920" s="2" t="s">
        <v>0</v>
      </c>
      <c r="C920" s="2">
        <v>120</v>
      </c>
      <c r="D920" s="2" t="s">
        <v>1429</v>
      </c>
      <c r="E920" s="2" t="s">
        <v>36</v>
      </c>
      <c r="F920" s="2" t="s">
        <v>197</v>
      </c>
      <c r="G920" s="16">
        <v>139.7131899</v>
      </c>
      <c r="H920" s="16">
        <v>164.73306719999999</v>
      </c>
      <c r="I920" s="16">
        <f t="shared" si="84"/>
        <v>158.5082512533584</v>
      </c>
      <c r="J920" s="7">
        <v>2.4663802760000002</v>
      </c>
      <c r="K920" s="18">
        <v>0</v>
      </c>
      <c r="L920" s="15">
        <v>0.97955364599999994</v>
      </c>
      <c r="M920" s="15">
        <v>1</v>
      </c>
      <c r="N920" s="7">
        <v>735.52748050000002</v>
      </c>
      <c r="O920" s="8">
        <f t="shared" si="88"/>
        <v>735.53</v>
      </c>
      <c r="P920" s="5">
        <f t="shared" si="85"/>
        <v>738.54314317005003</v>
      </c>
      <c r="Q920" s="5">
        <f t="shared" si="86"/>
        <v>749.99056188918587</v>
      </c>
      <c r="R920" s="10">
        <f>Q920*Index!$H$16</f>
        <v>1026.2547201337673</v>
      </c>
      <c r="T920" s="7">
        <v>24.879644819999999</v>
      </c>
      <c r="U920" s="5">
        <f t="shared" si="87"/>
        <v>25.26527931471</v>
      </c>
      <c r="V920" s="5">
        <f>U920*(Index!$G$16/Index!$G$7)</f>
        <v>28.5853445176385</v>
      </c>
      <c r="X920" s="7">
        <v>1036.7</v>
      </c>
      <c r="Y920" s="20">
        <f t="shared" si="89"/>
        <v>1036.7</v>
      </c>
    </row>
    <row r="921" spans="1:25">
      <c r="A921" s="2" t="s">
        <v>1128</v>
      </c>
      <c r="B921" s="2" t="s">
        <v>0</v>
      </c>
      <c r="C921" s="2">
        <v>120</v>
      </c>
      <c r="D921" s="2" t="s">
        <v>203</v>
      </c>
      <c r="E921" s="2" t="s">
        <v>36</v>
      </c>
      <c r="F921" s="2" t="s">
        <v>22</v>
      </c>
      <c r="G921" s="16">
        <v>139.7131899</v>
      </c>
      <c r="H921" s="16">
        <v>115.8997864</v>
      </c>
      <c r="I921" s="16">
        <f t="shared" si="84"/>
        <v>124.94902587123894</v>
      </c>
      <c r="J921" s="7">
        <v>2.5706021670000001</v>
      </c>
      <c r="K921" s="18">
        <v>1</v>
      </c>
      <c r="L921" s="15">
        <v>1.035402113</v>
      </c>
      <c r="M921" s="15">
        <v>1</v>
      </c>
      <c r="N921" s="7">
        <v>680.34126530000003</v>
      </c>
      <c r="O921" s="8">
        <f t="shared" si="88"/>
        <v>680.34</v>
      </c>
      <c r="P921" s="5">
        <f t="shared" si="85"/>
        <v>683.13066448772997</v>
      </c>
      <c r="Q921" s="5">
        <f t="shared" si="86"/>
        <v>693.71918978728979</v>
      </c>
      <c r="R921" s="10">
        <f>Q921*Index!$H$16</f>
        <v>949.25540285901593</v>
      </c>
      <c r="T921" s="7">
        <v>24.34234386</v>
      </c>
      <c r="U921" s="5">
        <f t="shared" si="87"/>
        <v>24.719650189830002</v>
      </c>
      <c r="V921" s="5">
        <f>U921*(Index!$G$16/Index!$G$7)</f>
        <v>27.968015244556948</v>
      </c>
      <c r="X921" s="7">
        <v>977.22</v>
      </c>
      <c r="Y921" s="20">
        <f t="shared" si="89"/>
        <v>977.22</v>
      </c>
    </row>
    <row r="922" spans="1:25">
      <c r="A922" s="2" t="s">
        <v>1129</v>
      </c>
      <c r="B922" s="2" t="s">
        <v>0</v>
      </c>
      <c r="C922" s="2">
        <v>120</v>
      </c>
      <c r="D922" s="2" t="s">
        <v>42</v>
      </c>
      <c r="E922" s="2" t="s">
        <v>37</v>
      </c>
      <c r="F922" s="2" t="s">
        <v>22</v>
      </c>
      <c r="G922" s="16">
        <v>139.7131899</v>
      </c>
      <c r="H922" s="16">
        <v>38.137025139999999</v>
      </c>
      <c r="I922" s="16">
        <f t="shared" si="84"/>
        <v>38.226431332351666</v>
      </c>
      <c r="J922" s="7">
        <v>1.354902432</v>
      </c>
      <c r="K922" s="18">
        <v>1</v>
      </c>
      <c r="L922" s="15">
        <v>1.0005027049999999</v>
      </c>
      <c r="M922" s="15">
        <v>1</v>
      </c>
      <c r="N922" s="7">
        <v>241.0908254</v>
      </c>
      <c r="O922" s="8">
        <f t="shared" si="88"/>
        <v>241.09</v>
      </c>
      <c r="P922" s="5">
        <f t="shared" si="85"/>
        <v>242.07929778414001</v>
      </c>
      <c r="Q922" s="5">
        <f t="shared" si="86"/>
        <v>245.8315268997942</v>
      </c>
      <c r="R922" s="10">
        <f>Q922*Index!$H$16</f>
        <v>336.38525290653087</v>
      </c>
      <c r="T922" s="7">
        <v>17.897510560000001</v>
      </c>
      <c r="U922" s="5">
        <f t="shared" si="87"/>
        <v>18.174921973680004</v>
      </c>
      <c r="V922" s="5">
        <f>U922*(Index!$G$16/Index!$G$7)</f>
        <v>20.563255989667834</v>
      </c>
      <c r="X922" s="7">
        <v>356.95</v>
      </c>
      <c r="Y922" s="20">
        <f t="shared" si="89"/>
        <v>356.95</v>
      </c>
    </row>
    <row r="923" spans="1:25">
      <c r="A923" s="2" t="s">
        <v>1130</v>
      </c>
      <c r="B923" s="2" t="s">
        <v>0</v>
      </c>
      <c r="C923" s="2">
        <v>120</v>
      </c>
      <c r="D923" s="2" t="s">
        <v>43</v>
      </c>
      <c r="E923" s="2" t="s">
        <v>37</v>
      </c>
      <c r="F923" s="2" t="s">
        <v>22</v>
      </c>
      <c r="G923" s="16">
        <v>139.7131899</v>
      </c>
      <c r="H923" s="16">
        <v>60.897513429999997</v>
      </c>
      <c r="I923" s="16">
        <f t="shared" si="84"/>
        <v>65.095161799612384</v>
      </c>
      <c r="J923" s="7">
        <v>1.680150271</v>
      </c>
      <c r="K923" s="18">
        <v>0</v>
      </c>
      <c r="L923" s="15">
        <v>1.020924349</v>
      </c>
      <c r="M923" s="15">
        <v>1</v>
      </c>
      <c r="N923" s="7">
        <v>344.10880780000002</v>
      </c>
      <c r="O923" s="8">
        <f t="shared" si="88"/>
        <v>344.11</v>
      </c>
      <c r="P923" s="5">
        <f t="shared" si="85"/>
        <v>345.51965391198001</v>
      </c>
      <c r="Q923" s="5">
        <f t="shared" si="86"/>
        <v>350.87520854761573</v>
      </c>
      <c r="R923" s="10">
        <f>Q923*Index!$H$16</f>
        <v>480.12249386561609</v>
      </c>
      <c r="T923" s="7">
        <v>19.765068620000001</v>
      </c>
      <c r="U923" s="5">
        <f t="shared" si="87"/>
        <v>20.071427183610002</v>
      </c>
      <c r="V923" s="5">
        <f>U923*(Index!$G$16/Index!$G$7)</f>
        <v>22.708977559972492</v>
      </c>
      <c r="X923" s="7">
        <v>502.83</v>
      </c>
      <c r="Y923" s="20">
        <f t="shared" si="89"/>
        <v>502.83</v>
      </c>
    </row>
    <row r="924" spans="1:25">
      <c r="A924" s="2" t="s">
        <v>1131</v>
      </c>
      <c r="B924" s="2" t="s">
        <v>0</v>
      </c>
      <c r="C924" s="2">
        <v>120</v>
      </c>
      <c r="D924" s="2" t="s">
        <v>44</v>
      </c>
      <c r="E924" s="2" t="s">
        <v>37</v>
      </c>
      <c r="F924" s="2" t="s">
        <v>22</v>
      </c>
      <c r="G924" s="16">
        <v>139.7131899</v>
      </c>
      <c r="H924" s="16">
        <v>82.960060380000002</v>
      </c>
      <c r="I924" s="16">
        <f t="shared" si="84"/>
        <v>91.62174542155887</v>
      </c>
      <c r="J924" s="7">
        <v>1.7236048470000001</v>
      </c>
      <c r="K924" s="18">
        <v>0</v>
      </c>
      <c r="L924" s="15">
        <v>1.0388986330000001</v>
      </c>
      <c r="M924" s="15">
        <v>1</v>
      </c>
      <c r="N924" s="7">
        <v>398.73001590000001</v>
      </c>
      <c r="O924" s="8">
        <f t="shared" si="88"/>
        <v>398.73</v>
      </c>
      <c r="P924" s="5">
        <f t="shared" si="85"/>
        <v>400.36480896519004</v>
      </c>
      <c r="Q924" s="5">
        <f t="shared" si="86"/>
        <v>406.5704635041505</v>
      </c>
      <c r="R924" s="10">
        <f>Q924*Index!$H$16</f>
        <v>556.33347730015521</v>
      </c>
      <c r="T924" s="7">
        <v>22.212690030000001</v>
      </c>
      <c r="U924" s="5">
        <f t="shared" si="87"/>
        <v>22.556986725465002</v>
      </c>
      <c r="V924" s="5">
        <f>U924*(Index!$G$16/Index!$G$7)</f>
        <v>25.521160039255896</v>
      </c>
      <c r="X924" s="7">
        <v>581.85</v>
      </c>
      <c r="Y924" s="20">
        <f t="shared" si="89"/>
        <v>581.85</v>
      </c>
    </row>
    <row r="925" spans="1:25">
      <c r="A925" s="2" t="s">
        <v>1132</v>
      </c>
      <c r="B925" s="2" t="s">
        <v>0</v>
      </c>
      <c r="C925" s="2">
        <v>120</v>
      </c>
      <c r="D925" s="2" t="s">
        <v>45</v>
      </c>
      <c r="E925" s="2" t="s">
        <v>37</v>
      </c>
      <c r="F925" s="2" t="s">
        <v>22</v>
      </c>
      <c r="G925" s="16">
        <v>139.7131899</v>
      </c>
      <c r="H925" s="16">
        <v>109.4611621</v>
      </c>
      <c r="I925" s="16">
        <f t="shared" si="84"/>
        <v>124.26974882580694</v>
      </c>
      <c r="J925" s="7">
        <v>1.709571073</v>
      </c>
      <c r="K925" s="18">
        <v>0</v>
      </c>
      <c r="L925" s="15">
        <v>1.059430622</v>
      </c>
      <c r="M925" s="15">
        <v>1</v>
      </c>
      <c r="N925" s="7">
        <v>451.29759589999998</v>
      </c>
      <c r="O925" s="8">
        <f t="shared" si="88"/>
        <v>451.3</v>
      </c>
      <c r="P925" s="5">
        <f t="shared" si="85"/>
        <v>453.14791604318998</v>
      </c>
      <c r="Q925" s="5">
        <f t="shared" si="86"/>
        <v>460.17170874185945</v>
      </c>
      <c r="R925" s="10">
        <f>Q925*Index!$H$16</f>
        <v>629.67910819940664</v>
      </c>
      <c r="T925" s="7">
        <v>19.622030519999999</v>
      </c>
      <c r="U925" s="5">
        <f t="shared" si="87"/>
        <v>19.926171993059999</v>
      </c>
      <c r="V925" s="5">
        <f>U925*(Index!$G$16/Index!$G$7)</f>
        <v>22.544634644419226</v>
      </c>
      <c r="X925" s="7">
        <v>652.22</v>
      </c>
      <c r="Y925" s="20">
        <f t="shared" si="89"/>
        <v>652.22</v>
      </c>
    </row>
    <row r="926" spans="1:25">
      <c r="A926" s="2" t="s">
        <v>1133</v>
      </c>
      <c r="B926" s="2" t="s">
        <v>0</v>
      </c>
      <c r="C926" s="2">
        <v>120</v>
      </c>
      <c r="D926" s="2" t="s">
        <v>1434</v>
      </c>
      <c r="E926" s="2" t="s">
        <v>37</v>
      </c>
      <c r="F926" s="2" t="s">
        <v>22</v>
      </c>
      <c r="G926" s="16">
        <v>139.7131899</v>
      </c>
      <c r="H926" s="16">
        <v>137.6861562</v>
      </c>
      <c r="I926" s="16">
        <f t="shared" si="84"/>
        <v>152.08657929498239</v>
      </c>
      <c r="J926" s="7">
        <v>1.7121599869999999</v>
      </c>
      <c r="K926" s="18">
        <v>0</v>
      </c>
      <c r="L926" s="15">
        <v>1.0519122460000001</v>
      </c>
      <c r="M926" s="15">
        <v>1</v>
      </c>
      <c r="N926" s="7">
        <v>499.607889</v>
      </c>
      <c r="O926" s="8">
        <f t="shared" si="88"/>
        <v>499.61</v>
      </c>
      <c r="P926" s="5">
        <f t="shared" si="85"/>
        <v>501.65628134489998</v>
      </c>
      <c r="Q926" s="5">
        <f t="shared" si="86"/>
        <v>509.43195370574597</v>
      </c>
      <c r="R926" s="10">
        <f>Q926*Index!$H$16</f>
        <v>697.08470165353287</v>
      </c>
      <c r="T926" s="7">
        <v>22.322818510000001</v>
      </c>
      <c r="U926" s="5">
        <f t="shared" si="87"/>
        <v>22.668822196905001</v>
      </c>
      <c r="V926" s="5">
        <f>U926*(Index!$G$16/Index!$G$7)</f>
        <v>25.647691610135606</v>
      </c>
      <c r="X926" s="7">
        <v>722.73</v>
      </c>
      <c r="Y926" s="20">
        <f t="shared" si="89"/>
        <v>722.73</v>
      </c>
    </row>
    <row r="927" spans="1:25">
      <c r="A927" s="2" t="s">
        <v>1134</v>
      </c>
      <c r="B927" s="2" t="s">
        <v>0</v>
      </c>
      <c r="C927" s="2">
        <v>120</v>
      </c>
      <c r="D927" s="2" t="s">
        <v>1435</v>
      </c>
      <c r="E927" s="2" t="s">
        <v>37</v>
      </c>
      <c r="F927" s="2" t="s">
        <v>197</v>
      </c>
      <c r="G927" s="16">
        <v>139.7131899</v>
      </c>
      <c r="H927" s="16">
        <v>188.15172509999999</v>
      </c>
      <c r="I927" s="16">
        <f t="shared" si="84"/>
        <v>219.9109443467535</v>
      </c>
      <c r="J927" s="7">
        <v>1.5931124729999999</v>
      </c>
      <c r="K927" s="18">
        <v>0</v>
      </c>
      <c r="L927" s="15">
        <v>1.096866782</v>
      </c>
      <c r="M927" s="15">
        <v>1</v>
      </c>
      <c r="N927" s="7">
        <v>572.921694</v>
      </c>
      <c r="O927" s="8">
        <f t="shared" si="88"/>
        <v>572.91999999999996</v>
      </c>
      <c r="P927" s="5">
        <f t="shared" si="85"/>
        <v>575.27067294539995</v>
      </c>
      <c r="Q927" s="5">
        <f t="shared" si="86"/>
        <v>584.18736837605366</v>
      </c>
      <c r="R927" s="10">
        <f>Q927*Index!$H$16</f>
        <v>799.37678512683897</v>
      </c>
      <c r="T927" s="7">
        <v>31.075185130000001</v>
      </c>
      <c r="U927" s="5">
        <f t="shared" si="87"/>
        <v>31.556850499515004</v>
      </c>
      <c r="V927" s="5">
        <f>U927*(Index!$G$16/Index!$G$7)</f>
        <v>35.703679828112882</v>
      </c>
      <c r="X927" s="7">
        <v>835.08</v>
      </c>
      <c r="Y927" s="20">
        <f t="shared" si="89"/>
        <v>835.08</v>
      </c>
    </row>
    <row r="928" spans="1:25">
      <c r="A928" s="2" t="s">
        <v>1135</v>
      </c>
      <c r="B928" s="2" t="s">
        <v>0</v>
      </c>
      <c r="C928" s="2">
        <v>120</v>
      </c>
      <c r="D928" s="2" t="s">
        <v>1429</v>
      </c>
      <c r="E928" s="2" t="s">
        <v>37</v>
      </c>
      <c r="F928" s="2" t="s">
        <v>197</v>
      </c>
      <c r="G928" s="16">
        <v>139.7131899</v>
      </c>
      <c r="H928" s="16">
        <v>140.02455789999999</v>
      </c>
      <c r="I928" s="16">
        <f t="shared" si="84"/>
        <v>134.3049408813184</v>
      </c>
      <c r="J928" s="7">
        <v>1.6250703449999999</v>
      </c>
      <c r="K928" s="18">
        <v>0</v>
      </c>
      <c r="L928" s="15">
        <v>0.97955364599999994</v>
      </c>
      <c r="M928" s="15">
        <v>1</v>
      </c>
      <c r="N928" s="7">
        <v>445.29873839999999</v>
      </c>
      <c r="O928" s="8">
        <f t="shared" si="88"/>
        <v>445.3</v>
      </c>
      <c r="P928" s="5">
        <f t="shared" si="85"/>
        <v>447.12446322744</v>
      </c>
      <c r="Q928" s="5">
        <f t="shared" si="86"/>
        <v>454.05489240746533</v>
      </c>
      <c r="R928" s="10">
        <f>Q928*Index!$H$16</f>
        <v>621.30912068976272</v>
      </c>
      <c r="T928" s="7">
        <v>22.572249670000001</v>
      </c>
      <c r="U928" s="5">
        <f t="shared" si="87"/>
        <v>22.922119539885003</v>
      </c>
      <c r="V928" s="5">
        <f>U928*(Index!$G$16/Index!$G$7)</f>
        <v>25.934274304286554</v>
      </c>
      <c r="X928" s="7">
        <v>636.11</v>
      </c>
      <c r="Y928" s="20">
        <f t="shared" si="89"/>
        <v>636.11</v>
      </c>
    </row>
    <row r="929" spans="1:25">
      <c r="A929" s="2" t="s">
        <v>1136</v>
      </c>
      <c r="B929" s="2" t="s">
        <v>0</v>
      </c>
      <c r="C929" s="2">
        <v>120</v>
      </c>
      <c r="D929" s="2" t="s">
        <v>203</v>
      </c>
      <c r="E929" s="2" t="s">
        <v>37</v>
      </c>
      <c r="F929" s="2" t="s">
        <v>22</v>
      </c>
      <c r="G929" s="16">
        <v>139.7131899</v>
      </c>
      <c r="H929" s="16">
        <v>98.515708029999999</v>
      </c>
      <c r="I929" s="16">
        <f t="shared" si="84"/>
        <v>106.94951439438333</v>
      </c>
      <c r="J929" s="7">
        <v>1.986513558</v>
      </c>
      <c r="K929" s="18">
        <v>1</v>
      </c>
      <c r="L929" s="15">
        <v>1.035402113</v>
      </c>
      <c r="M929" s="15">
        <v>1</v>
      </c>
      <c r="N929" s="7">
        <v>489.99880610000002</v>
      </c>
      <c r="O929" s="8">
        <f t="shared" si="88"/>
        <v>490</v>
      </c>
      <c r="P929" s="5">
        <f t="shared" si="85"/>
        <v>492.00780120501003</v>
      </c>
      <c r="Q929" s="5">
        <f t="shared" si="86"/>
        <v>499.63392212368774</v>
      </c>
      <c r="R929" s="10">
        <f>Q929*Index!$H$16</f>
        <v>683.67749805649248</v>
      </c>
      <c r="T929" s="7">
        <v>21.893193419999999</v>
      </c>
      <c r="U929" s="5">
        <f t="shared" si="87"/>
        <v>22.232537918009999</v>
      </c>
      <c r="V929" s="5">
        <f>U929*(Index!$G$16/Index!$G$7)</f>
        <v>25.154075993838738</v>
      </c>
      <c r="X929" s="7">
        <v>708.83</v>
      </c>
      <c r="Y929" s="20">
        <f t="shared" si="89"/>
        <v>708.83</v>
      </c>
    </row>
    <row r="930" spans="1:25">
      <c r="A930" s="2" t="s">
        <v>1137</v>
      </c>
      <c r="B930" s="2" t="s">
        <v>0</v>
      </c>
      <c r="C930" s="2">
        <v>120</v>
      </c>
      <c r="D930" s="2" t="s">
        <v>42</v>
      </c>
      <c r="E930" s="2" t="s">
        <v>38</v>
      </c>
      <c r="F930" s="2" t="s">
        <v>22</v>
      </c>
      <c r="G930" s="16">
        <v>139.7131899</v>
      </c>
      <c r="H930" s="16">
        <v>40.678257619999997</v>
      </c>
      <c r="I930" s="16">
        <f t="shared" si="84"/>
        <v>40.768941302625507</v>
      </c>
      <c r="J930" s="7">
        <v>1.384805402</v>
      </c>
      <c r="K930" s="18">
        <v>1</v>
      </c>
      <c r="L930" s="15">
        <v>1.0005027049999999</v>
      </c>
      <c r="M930" s="15">
        <v>1</v>
      </c>
      <c r="N930" s="7">
        <v>249.93263010000001</v>
      </c>
      <c r="O930" s="8">
        <f t="shared" si="88"/>
        <v>249.93</v>
      </c>
      <c r="P930" s="5">
        <f t="shared" si="85"/>
        <v>250.95735388341001</v>
      </c>
      <c r="Q930" s="5">
        <f t="shared" si="86"/>
        <v>254.84719286860289</v>
      </c>
      <c r="R930" s="10">
        <f>Q930*Index!$H$16</f>
        <v>348.72190116025428</v>
      </c>
      <c r="T930" s="7">
        <v>17.856144780000001</v>
      </c>
      <c r="U930" s="5">
        <f t="shared" si="87"/>
        <v>18.132915024090003</v>
      </c>
      <c r="V930" s="5">
        <f>U930*(Index!$G$16/Index!$G$7)</f>
        <v>20.515728981903226</v>
      </c>
      <c r="X930" s="7">
        <v>369.24</v>
      </c>
      <c r="Y930" s="20">
        <f t="shared" si="89"/>
        <v>369.24</v>
      </c>
    </row>
    <row r="931" spans="1:25">
      <c r="A931" s="2" t="s">
        <v>1138</v>
      </c>
      <c r="B931" s="2" t="s">
        <v>0</v>
      </c>
      <c r="C931" s="2">
        <v>120</v>
      </c>
      <c r="D931" s="2" t="s">
        <v>43</v>
      </c>
      <c r="E931" s="2" t="s">
        <v>38</v>
      </c>
      <c r="F931" s="2" t="s">
        <v>22</v>
      </c>
      <c r="G931" s="16">
        <v>139.7131899</v>
      </c>
      <c r="H931" s="16">
        <v>64.955374370000001</v>
      </c>
      <c r="I931" s="16">
        <f t="shared" si="84"/>
        <v>69.23793083811438</v>
      </c>
      <c r="J931" s="7">
        <v>1.6869993210000001</v>
      </c>
      <c r="K931" s="18">
        <v>0</v>
      </c>
      <c r="L931" s="15">
        <v>1.020924349</v>
      </c>
      <c r="M931" s="15">
        <v>1</v>
      </c>
      <c r="N931" s="7">
        <v>352.50039880000003</v>
      </c>
      <c r="O931" s="8">
        <f t="shared" si="88"/>
        <v>352.5</v>
      </c>
      <c r="P931" s="5">
        <f t="shared" si="85"/>
        <v>353.94565043508004</v>
      </c>
      <c r="Q931" s="5">
        <f t="shared" si="86"/>
        <v>359.43180801682382</v>
      </c>
      <c r="R931" s="10">
        <f>Q931*Index!$H$16</f>
        <v>491.83097533163533</v>
      </c>
      <c r="T931" s="7">
        <v>20.99348664</v>
      </c>
      <c r="U931" s="5">
        <f t="shared" si="87"/>
        <v>21.318885682920001</v>
      </c>
      <c r="V931" s="5">
        <f>U931*(Index!$G$16/Index!$G$7)</f>
        <v>24.120362351332037</v>
      </c>
      <c r="X931" s="7">
        <v>515.95000000000005</v>
      </c>
      <c r="Y931" s="20">
        <f t="shared" si="89"/>
        <v>515.95000000000005</v>
      </c>
    </row>
    <row r="932" spans="1:25">
      <c r="A932" s="2" t="s">
        <v>1139</v>
      </c>
      <c r="B932" s="2" t="s">
        <v>0</v>
      </c>
      <c r="C932" s="2">
        <v>120</v>
      </c>
      <c r="D932" s="2" t="s">
        <v>44</v>
      </c>
      <c r="E932" s="2" t="s">
        <v>38</v>
      </c>
      <c r="F932" s="2" t="s">
        <v>22</v>
      </c>
      <c r="G932" s="16">
        <v>139.7131899</v>
      </c>
      <c r="H932" s="16">
        <v>88.488043579999996</v>
      </c>
      <c r="I932" s="16">
        <f t="shared" si="84"/>
        <v>97.36475961128582</v>
      </c>
      <c r="J932" s="7">
        <v>1.7736269570000001</v>
      </c>
      <c r="K932" s="18">
        <v>0</v>
      </c>
      <c r="L932" s="15">
        <v>1.0388986330000001</v>
      </c>
      <c r="M932" s="15">
        <v>1</v>
      </c>
      <c r="N932" s="7">
        <v>420.48784239999998</v>
      </c>
      <c r="O932" s="8">
        <f t="shared" si="88"/>
        <v>420.49</v>
      </c>
      <c r="P932" s="5">
        <f t="shared" si="85"/>
        <v>422.21184255383997</v>
      </c>
      <c r="Q932" s="5">
        <f t="shared" si="86"/>
        <v>428.7561261134245</v>
      </c>
      <c r="R932" s="10">
        <f>Q932*Index!$H$16</f>
        <v>586.69138062457955</v>
      </c>
      <c r="T932" s="7">
        <v>25.812808709999999</v>
      </c>
      <c r="U932" s="5">
        <f t="shared" si="87"/>
        <v>26.212907245004999</v>
      </c>
      <c r="V932" s="5">
        <f>U932*(Index!$G$16/Index!$G$7)</f>
        <v>29.657498540738807</v>
      </c>
      <c r="X932" s="7">
        <v>616.35</v>
      </c>
      <c r="Y932" s="20">
        <f t="shared" si="89"/>
        <v>616.35</v>
      </c>
    </row>
    <row r="933" spans="1:25">
      <c r="A933" s="2" t="s">
        <v>1140</v>
      </c>
      <c r="B933" s="2" t="s">
        <v>0</v>
      </c>
      <c r="C933" s="2">
        <v>120</v>
      </c>
      <c r="D933" s="2" t="s">
        <v>45</v>
      </c>
      <c r="E933" s="2" t="s">
        <v>38</v>
      </c>
      <c r="F933" s="2" t="s">
        <v>22</v>
      </c>
      <c r="G933" s="16">
        <v>139.7131899</v>
      </c>
      <c r="H933" s="16">
        <v>116.7550274</v>
      </c>
      <c r="I933" s="16">
        <f t="shared" si="84"/>
        <v>131.99709307737018</v>
      </c>
      <c r="J933" s="7">
        <v>1.7167627539999999</v>
      </c>
      <c r="K933" s="18">
        <v>0</v>
      </c>
      <c r="L933" s="15">
        <v>1.059430622</v>
      </c>
      <c r="M933" s="15">
        <v>1</v>
      </c>
      <c r="N933" s="7">
        <v>466.46209370000003</v>
      </c>
      <c r="O933" s="8">
        <f t="shared" si="88"/>
        <v>466.46</v>
      </c>
      <c r="P933" s="5">
        <f t="shared" si="85"/>
        <v>468.37458828417004</v>
      </c>
      <c r="Q933" s="5">
        <f t="shared" si="86"/>
        <v>475.63439440257469</v>
      </c>
      <c r="R933" s="10">
        <f>Q933*Index!$H$16</f>
        <v>650.83757998774672</v>
      </c>
      <c r="T933" s="7">
        <v>18.309363860000001</v>
      </c>
      <c r="U933" s="5">
        <f t="shared" si="87"/>
        <v>18.593158999830003</v>
      </c>
      <c r="V933" s="5">
        <f>U933*(Index!$G$16/Index!$G$7)</f>
        <v>21.036452795988893</v>
      </c>
      <c r="X933" s="7">
        <v>671.87</v>
      </c>
      <c r="Y933" s="20">
        <f t="shared" si="89"/>
        <v>671.87</v>
      </c>
    </row>
    <row r="934" spans="1:25">
      <c r="A934" s="2" t="s">
        <v>1141</v>
      </c>
      <c r="B934" s="2" t="s">
        <v>0</v>
      </c>
      <c r="C934" s="2">
        <v>120</v>
      </c>
      <c r="D934" s="2" t="s">
        <v>1434</v>
      </c>
      <c r="E934" s="2" t="s">
        <v>38</v>
      </c>
      <c r="F934" s="2" t="s">
        <v>22</v>
      </c>
      <c r="G934" s="16">
        <v>139.7131899</v>
      </c>
      <c r="H934" s="16">
        <v>146.86077470000001</v>
      </c>
      <c r="I934" s="16">
        <f t="shared" si="84"/>
        <v>161.73747284751053</v>
      </c>
      <c r="J934" s="7">
        <v>1.7354152380000001</v>
      </c>
      <c r="K934" s="18">
        <v>0</v>
      </c>
      <c r="L934" s="15">
        <v>1.0519122460000001</v>
      </c>
      <c r="M934" s="15">
        <v>1</v>
      </c>
      <c r="N934" s="7">
        <v>523.1420736</v>
      </c>
      <c r="O934" s="8">
        <f t="shared" si="88"/>
        <v>523.14</v>
      </c>
      <c r="P934" s="5">
        <f t="shared" si="85"/>
        <v>525.28695610175998</v>
      </c>
      <c r="Q934" s="5">
        <f t="shared" si="86"/>
        <v>533.42890392133734</v>
      </c>
      <c r="R934" s="10">
        <f>Q934*Index!$H$16</f>
        <v>729.92109277495126</v>
      </c>
      <c r="T934" s="7">
        <v>25.335502470000002</v>
      </c>
      <c r="U934" s="5">
        <f t="shared" si="87"/>
        <v>25.728202758285004</v>
      </c>
      <c r="V934" s="5">
        <f>U934*(Index!$G$16/Index!$G$7)</f>
        <v>29.109099903638871</v>
      </c>
      <c r="X934" s="7">
        <v>759.03</v>
      </c>
      <c r="Y934" s="20">
        <f t="shared" si="89"/>
        <v>759.03</v>
      </c>
    </row>
    <row r="935" spans="1:25">
      <c r="A935" s="2" t="s">
        <v>1142</v>
      </c>
      <c r="B935" s="2" t="s">
        <v>0</v>
      </c>
      <c r="C935" s="2">
        <v>120</v>
      </c>
      <c r="D935" s="2" t="s">
        <v>1435</v>
      </c>
      <c r="E935" s="2" t="s">
        <v>38</v>
      </c>
      <c r="F935" s="2" t="s">
        <v>197</v>
      </c>
      <c r="G935" s="16">
        <v>139.7131899</v>
      </c>
      <c r="H935" s="16">
        <v>200.68907619999999</v>
      </c>
      <c r="I935" s="16">
        <f t="shared" si="84"/>
        <v>233.66274830261469</v>
      </c>
      <c r="J935" s="7">
        <v>2.0992926939999998</v>
      </c>
      <c r="K935" s="18">
        <v>0</v>
      </c>
      <c r="L935" s="15">
        <v>1.096866782</v>
      </c>
      <c r="M935" s="15">
        <v>1</v>
      </c>
      <c r="N935" s="7">
        <v>783.825379</v>
      </c>
      <c r="O935" s="8">
        <f t="shared" si="88"/>
        <v>783.83</v>
      </c>
      <c r="P935" s="5">
        <f t="shared" si="85"/>
        <v>787.03906305390001</v>
      </c>
      <c r="Q935" s="5">
        <f t="shared" si="86"/>
        <v>799.23816853123549</v>
      </c>
      <c r="R935" s="10">
        <f>Q935*Index!$H$16</f>
        <v>1093.6430198536802</v>
      </c>
      <c r="T935" s="7">
        <v>34.976818539999996</v>
      </c>
      <c r="U935" s="5">
        <f t="shared" si="87"/>
        <v>35.518959227369997</v>
      </c>
      <c r="V935" s="5">
        <f>U935*(Index!$G$16/Index!$G$7)</f>
        <v>40.186442183173639</v>
      </c>
      <c r="X935" s="7">
        <v>1133.83</v>
      </c>
      <c r="Y935" s="20">
        <f t="shared" si="89"/>
        <v>1133.83</v>
      </c>
    </row>
    <row r="936" spans="1:25">
      <c r="A936" s="2" t="s">
        <v>1143</v>
      </c>
      <c r="B936" s="2" t="s">
        <v>0</v>
      </c>
      <c r="C936" s="2">
        <v>120</v>
      </c>
      <c r="D936" s="2" t="s">
        <v>1429</v>
      </c>
      <c r="E936" s="2" t="s">
        <v>38</v>
      </c>
      <c r="F936" s="2" t="s">
        <v>197</v>
      </c>
      <c r="G936" s="16">
        <v>139.7131899</v>
      </c>
      <c r="H936" s="16">
        <v>149.3549907</v>
      </c>
      <c r="I936" s="16">
        <f t="shared" si="84"/>
        <v>143.44460034931646</v>
      </c>
      <c r="J936" s="7">
        <v>2.0918261500000002</v>
      </c>
      <c r="K936" s="18">
        <v>0</v>
      </c>
      <c r="L936" s="15">
        <v>0.97955364599999994</v>
      </c>
      <c r="M936" s="15">
        <v>1</v>
      </c>
      <c r="N936" s="7">
        <v>592.31687039999997</v>
      </c>
      <c r="O936" s="8">
        <f t="shared" si="88"/>
        <v>592.32000000000005</v>
      </c>
      <c r="P936" s="5">
        <f t="shared" si="85"/>
        <v>594.74536956863994</v>
      </c>
      <c r="Q936" s="5">
        <f t="shared" si="86"/>
        <v>603.96392279695385</v>
      </c>
      <c r="R936" s="10">
        <f>Q936*Index!$H$16</f>
        <v>826.43816876786389</v>
      </c>
      <c r="T936" s="7">
        <v>28.301717350000001</v>
      </c>
      <c r="U936" s="5">
        <f t="shared" si="87"/>
        <v>28.740393968925002</v>
      </c>
      <c r="V936" s="5">
        <f>U936*(Index!$G$16/Index!$G$7)</f>
        <v>32.517117778153917</v>
      </c>
      <c r="X936" s="7">
        <v>844.18</v>
      </c>
      <c r="Y936" s="20">
        <f t="shared" si="89"/>
        <v>844.18</v>
      </c>
    </row>
    <row r="937" spans="1:25">
      <c r="A937" s="2" t="s">
        <v>1144</v>
      </c>
      <c r="B937" s="2" t="s">
        <v>0</v>
      </c>
      <c r="C937" s="2">
        <v>120</v>
      </c>
      <c r="D937" s="2" t="s">
        <v>203</v>
      </c>
      <c r="E937" s="2" t="s">
        <v>38</v>
      </c>
      <c r="F937" s="2" t="s">
        <v>22</v>
      </c>
      <c r="G937" s="16">
        <v>139.7131899</v>
      </c>
      <c r="H937" s="16">
        <v>105.0802284</v>
      </c>
      <c r="I937" s="16">
        <f t="shared" si="84"/>
        <v>113.74643265631283</v>
      </c>
      <c r="J937" s="7">
        <v>2.0164165280000002</v>
      </c>
      <c r="K937" s="18">
        <v>1</v>
      </c>
      <c r="L937" s="15">
        <v>1.035402113</v>
      </c>
      <c r="M937" s="15">
        <v>1</v>
      </c>
      <c r="N937" s="7">
        <v>511.080172</v>
      </c>
      <c r="O937" s="8">
        <f t="shared" si="88"/>
        <v>511.08</v>
      </c>
      <c r="P937" s="5">
        <f t="shared" si="85"/>
        <v>513.17560070520005</v>
      </c>
      <c r="Q937" s="5">
        <f t="shared" si="86"/>
        <v>521.12982251613073</v>
      </c>
      <c r="R937" s="10">
        <f>Q937*Index!$H$16</f>
        <v>713.09156052909395</v>
      </c>
      <c r="T937" s="7">
        <v>21.62418731</v>
      </c>
      <c r="U937" s="5">
        <f t="shared" si="87"/>
        <v>21.959362213305003</v>
      </c>
      <c r="V937" s="5">
        <f>U937*(Index!$G$16/Index!$G$7)</f>
        <v>24.845002757973319</v>
      </c>
      <c r="X937" s="7">
        <v>737.94</v>
      </c>
      <c r="Y937" s="20">
        <f t="shared" si="89"/>
        <v>737.94</v>
      </c>
    </row>
    <row r="938" spans="1:25">
      <c r="A938" s="2" t="s">
        <v>1145</v>
      </c>
      <c r="B938" s="2" t="s">
        <v>0</v>
      </c>
      <c r="C938" s="2">
        <v>120</v>
      </c>
      <c r="D938" s="2" t="s">
        <v>42</v>
      </c>
      <c r="E938" s="2" t="s">
        <v>39</v>
      </c>
      <c r="F938" s="2" t="s">
        <v>22</v>
      </c>
      <c r="G938" s="16">
        <v>139.7131899</v>
      </c>
      <c r="H938" s="16">
        <v>41.806845610000003</v>
      </c>
      <c r="I938" s="16">
        <f t="shared" si="84"/>
        <v>41.89809663945104</v>
      </c>
      <c r="J938" s="7">
        <v>1.479586662</v>
      </c>
      <c r="K938" s="18">
        <v>0</v>
      </c>
      <c r="L938" s="15">
        <v>1.0005027049999999</v>
      </c>
      <c r="M938" s="15">
        <v>1</v>
      </c>
      <c r="N938" s="7">
        <v>268.70963719999997</v>
      </c>
      <c r="O938" s="8">
        <f t="shared" si="88"/>
        <v>268.70999999999998</v>
      </c>
      <c r="P938" s="5">
        <f t="shared" si="85"/>
        <v>269.81134671251999</v>
      </c>
      <c r="Q938" s="5">
        <f t="shared" si="86"/>
        <v>273.99342258656407</v>
      </c>
      <c r="R938" s="10">
        <f>Q938*Index!$H$16</f>
        <v>374.92077567852624</v>
      </c>
      <c r="T938" s="7">
        <v>17.991670249999999</v>
      </c>
      <c r="U938" s="5">
        <f t="shared" si="87"/>
        <v>18.270541138875</v>
      </c>
      <c r="V938" s="5">
        <f>U938*(Index!$G$16/Index!$G$7)</f>
        <v>20.671440298479197</v>
      </c>
      <c r="X938" s="7">
        <v>395.59</v>
      </c>
      <c r="Y938" s="20">
        <f t="shared" si="89"/>
        <v>395.59</v>
      </c>
    </row>
    <row r="939" spans="1:25">
      <c r="A939" s="2" t="s">
        <v>1146</v>
      </c>
      <c r="B939" s="2" t="s">
        <v>0</v>
      </c>
      <c r="C939" s="2">
        <v>120</v>
      </c>
      <c r="D939" s="2" t="s">
        <v>43</v>
      </c>
      <c r="E939" s="2" t="s">
        <v>39</v>
      </c>
      <c r="F939" s="2" t="s">
        <v>22</v>
      </c>
      <c r="G939" s="16">
        <v>139.7131899</v>
      </c>
      <c r="H939" s="16">
        <v>66.757497889999996</v>
      </c>
      <c r="I939" s="16">
        <f t="shared" si="84"/>
        <v>71.077762619587986</v>
      </c>
      <c r="J939" s="7">
        <v>1.7721298400000001</v>
      </c>
      <c r="K939" s="18">
        <v>0</v>
      </c>
      <c r="L939" s="15">
        <v>1.020924349</v>
      </c>
      <c r="M939" s="15">
        <v>1</v>
      </c>
      <c r="N939" s="7">
        <v>373.54893709999999</v>
      </c>
      <c r="O939" s="8">
        <f t="shared" si="88"/>
        <v>373.55</v>
      </c>
      <c r="P939" s="5">
        <f t="shared" si="85"/>
        <v>375.08048774210999</v>
      </c>
      <c r="Q939" s="5">
        <f t="shared" si="86"/>
        <v>380.89423530211275</v>
      </c>
      <c r="R939" s="10">
        <f>Q939*Index!$H$16</f>
        <v>521.19923464889052</v>
      </c>
      <c r="T939" s="7">
        <v>19.993826219999999</v>
      </c>
      <c r="U939" s="5">
        <f t="shared" si="87"/>
        <v>20.30373052641</v>
      </c>
      <c r="V939" s="5">
        <f>U939*(Index!$G$16/Index!$G$7)</f>
        <v>22.971807469898355</v>
      </c>
      <c r="X939" s="7">
        <v>544.16999999999996</v>
      </c>
      <c r="Y939" s="20">
        <f t="shared" si="89"/>
        <v>544.16999999999996</v>
      </c>
    </row>
    <row r="940" spans="1:25">
      <c r="A940" s="2" t="s">
        <v>1147</v>
      </c>
      <c r="B940" s="2" t="s">
        <v>0</v>
      </c>
      <c r="C940" s="2">
        <v>120</v>
      </c>
      <c r="D940" s="2" t="s">
        <v>44</v>
      </c>
      <c r="E940" s="2" t="s">
        <v>39</v>
      </c>
      <c r="F940" s="2" t="s">
        <v>22</v>
      </c>
      <c r="G940" s="16">
        <v>139.7131899</v>
      </c>
      <c r="H940" s="16">
        <v>90.942988099999994</v>
      </c>
      <c r="I940" s="16">
        <f t="shared" si="84"/>
        <v>99.91519811720471</v>
      </c>
      <c r="J940" s="7">
        <v>1.839283518</v>
      </c>
      <c r="K940" s="18">
        <v>0</v>
      </c>
      <c r="L940" s="15">
        <v>1.0388986330000001</v>
      </c>
      <c r="M940" s="15">
        <v>1</v>
      </c>
      <c r="N940" s="7">
        <v>440.74454480000003</v>
      </c>
      <c r="O940" s="8">
        <f t="shared" si="88"/>
        <v>440.74</v>
      </c>
      <c r="P940" s="5">
        <f t="shared" si="85"/>
        <v>442.55159743368</v>
      </c>
      <c r="Q940" s="5">
        <f t="shared" si="86"/>
        <v>449.41114719390208</v>
      </c>
      <c r="R940" s="10">
        <f>Q940*Index!$H$16</f>
        <v>614.95482013361516</v>
      </c>
      <c r="T940" s="7">
        <v>20.940141369999999</v>
      </c>
      <c r="U940" s="5">
        <f t="shared" si="87"/>
        <v>21.264713561235002</v>
      </c>
      <c r="V940" s="5">
        <f>U940*(Index!$G$16/Index!$G$7)</f>
        <v>24.059071567947921</v>
      </c>
      <c r="X940" s="7">
        <v>639.01</v>
      </c>
      <c r="Y940" s="20">
        <f t="shared" si="89"/>
        <v>639.01</v>
      </c>
    </row>
    <row r="941" spans="1:25">
      <c r="A941" s="2" t="s">
        <v>1148</v>
      </c>
      <c r="B941" s="2" t="s">
        <v>0</v>
      </c>
      <c r="C941" s="2">
        <v>120</v>
      </c>
      <c r="D941" s="2" t="s">
        <v>45</v>
      </c>
      <c r="E941" s="2" t="s">
        <v>39</v>
      </c>
      <c r="F941" s="2" t="s">
        <v>22</v>
      </c>
      <c r="G941" s="16">
        <v>139.7131899</v>
      </c>
      <c r="H941" s="16">
        <v>119.9941367</v>
      </c>
      <c r="I941" s="16">
        <f t="shared" si="84"/>
        <v>135.42870465779512</v>
      </c>
      <c r="J941" s="7">
        <v>1.831660823</v>
      </c>
      <c r="K941" s="18">
        <v>0</v>
      </c>
      <c r="L941" s="15">
        <v>1.059430622</v>
      </c>
      <c r="M941" s="15">
        <v>1</v>
      </c>
      <c r="N941" s="7">
        <v>503.96662889999999</v>
      </c>
      <c r="O941" s="8">
        <f t="shared" si="88"/>
        <v>503.97</v>
      </c>
      <c r="P941" s="5">
        <f t="shared" si="85"/>
        <v>506.03289207848997</v>
      </c>
      <c r="Q941" s="5">
        <f t="shared" si="86"/>
        <v>513.87640190570664</v>
      </c>
      <c r="R941" s="10">
        <f>Q941*Index!$H$16</f>
        <v>703.16629277664038</v>
      </c>
      <c r="T941" s="7">
        <v>19.89457805</v>
      </c>
      <c r="U941" s="5">
        <f t="shared" si="87"/>
        <v>20.202944009775003</v>
      </c>
      <c r="V941" s="5">
        <f>U941*(Index!$G$16/Index!$G$7)</f>
        <v>22.857776777228882</v>
      </c>
      <c r="X941" s="7">
        <v>726.02</v>
      </c>
      <c r="Y941" s="20">
        <f t="shared" si="89"/>
        <v>726.02</v>
      </c>
    </row>
    <row r="942" spans="1:25">
      <c r="A942" s="2" t="s">
        <v>1149</v>
      </c>
      <c r="B942" s="2" t="s">
        <v>0</v>
      </c>
      <c r="C942" s="2">
        <v>120</v>
      </c>
      <c r="D942" s="2" t="s">
        <v>1434</v>
      </c>
      <c r="E942" s="2" t="s">
        <v>39</v>
      </c>
      <c r="F942" s="2" t="s">
        <v>22</v>
      </c>
      <c r="G942" s="16">
        <v>139.7131899</v>
      </c>
      <c r="H942" s="16">
        <v>150.93499560000001</v>
      </c>
      <c r="I942" s="16">
        <f t="shared" si="84"/>
        <v>166.02319570512967</v>
      </c>
      <c r="J942" s="7">
        <v>1.849042174</v>
      </c>
      <c r="K942" s="18">
        <v>0</v>
      </c>
      <c r="L942" s="15">
        <v>1.0519122460000001</v>
      </c>
      <c r="M942" s="15">
        <v>1</v>
      </c>
      <c r="N942" s="7">
        <v>565.31947090000006</v>
      </c>
      <c r="O942" s="8">
        <f t="shared" si="88"/>
        <v>565.32000000000005</v>
      </c>
      <c r="P942" s="5">
        <f t="shared" si="85"/>
        <v>567.63728073069001</v>
      </c>
      <c r="Q942" s="5">
        <f t="shared" si="86"/>
        <v>576.43565858201578</v>
      </c>
      <c r="R942" s="10">
        <f>Q942*Index!$H$16</f>
        <v>788.76967995847554</v>
      </c>
      <c r="T942" s="7">
        <v>22.86290923</v>
      </c>
      <c r="U942" s="5">
        <f t="shared" si="87"/>
        <v>23.217284323065002</v>
      </c>
      <c r="V942" s="5">
        <f>U942*(Index!$G$16/Index!$G$7)</f>
        <v>26.268226164132486</v>
      </c>
      <c r="X942" s="7">
        <v>815.04</v>
      </c>
      <c r="Y942" s="20">
        <f t="shared" si="89"/>
        <v>815.04</v>
      </c>
    </row>
    <row r="943" spans="1:25">
      <c r="A943" s="2" t="s">
        <v>1150</v>
      </c>
      <c r="B943" s="2" t="s">
        <v>0</v>
      </c>
      <c r="C943" s="2">
        <v>120</v>
      </c>
      <c r="D943" s="2" t="s">
        <v>1435</v>
      </c>
      <c r="E943" s="2" t="s">
        <v>39</v>
      </c>
      <c r="F943" s="2" t="s">
        <v>197</v>
      </c>
      <c r="G943" s="16">
        <v>139.7131899</v>
      </c>
      <c r="H943" s="16">
        <v>206.25705479999999</v>
      </c>
      <c r="I943" s="16">
        <f t="shared" si="84"/>
        <v>239.77007907184154</v>
      </c>
      <c r="J943" s="7">
        <v>1.902700491</v>
      </c>
      <c r="K943" s="18">
        <v>0</v>
      </c>
      <c r="L943" s="15">
        <v>1.096866782</v>
      </c>
      <c r="M943" s="15">
        <v>1</v>
      </c>
      <c r="N943" s="7">
        <v>722.04300220000005</v>
      </c>
      <c r="O943" s="8">
        <f t="shared" si="88"/>
        <v>722.04</v>
      </c>
      <c r="P943" s="5">
        <f t="shared" si="85"/>
        <v>725.00337850902008</v>
      </c>
      <c r="Q943" s="5">
        <f t="shared" si="86"/>
        <v>736.24093087590995</v>
      </c>
      <c r="R943" s="10">
        <f>Q943*Index!$H$16</f>
        <v>1007.4403184005932</v>
      </c>
      <c r="T943" s="7">
        <v>27.50791006</v>
      </c>
      <c r="U943" s="5">
        <f t="shared" si="87"/>
        <v>27.934282665930002</v>
      </c>
      <c r="V943" s="5">
        <f>U943*(Index!$G$16/Index!$G$7)</f>
        <v>31.605076829441412</v>
      </c>
      <c r="X943" s="7">
        <v>1039.05</v>
      </c>
      <c r="Y943" s="20">
        <f t="shared" si="89"/>
        <v>1039.05</v>
      </c>
    </row>
    <row r="944" spans="1:25">
      <c r="A944" s="2" t="s">
        <v>1151</v>
      </c>
      <c r="B944" s="2" t="s">
        <v>0</v>
      </c>
      <c r="C944" s="2">
        <v>120</v>
      </c>
      <c r="D944" s="2" t="s">
        <v>1429</v>
      </c>
      <c r="E944" s="2" t="s">
        <v>39</v>
      </c>
      <c r="F944" s="2" t="s">
        <v>197</v>
      </c>
      <c r="G944" s="16">
        <v>139.7131899</v>
      </c>
      <c r="H944" s="16">
        <v>153.49874510000001</v>
      </c>
      <c r="I944" s="16">
        <f t="shared" si="84"/>
        <v>147.50363007996501</v>
      </c>
      <c r="J944" s="7">
        <v>1.7696641829999999</v>
      </c>
      <c r="K944" s="18">
        <v>0</v>
      </c>
      <c r="L944" s="15">
        <v>0.97955364599999994</v>
      </c>
      <c r="M944" s="15">
        <v>1</v>
      </c>
      <c r="N944" s="7">
        <v>508.27731929999999</v>
      </c>
      <c r="O944" s="8">
        <f t="shared" si="88"/>
        <v>508.28</v>
      </c>
      <c r="P944" s="5">
        <f t="shared" si="85"/>
        <v>510.36125630913</v>
      </c>
      <c r="Q944" s="5">
        <f t="shared" si="86"/>
        <v>518.27185578192154</v>
      </c>
      <c r="R944" s="10">
        <f>Q944*Index!$H$16</f>
        <v>709.18084218141314</v>
      </c>
      <c r="T944" s="7">
        <v>25.421904860000001</v>
      </c>
      <c r="U944" s="5">
        <f t="shared" si="87"/>
        <v>25.815944385330003</v>
      </c>
      <c r="V944" s="5">
        <f>U944*(Index!$G$16/Index!$G$7)</f>
        <v>29.208371501089967</v>
      </c>
      <c r="X944" s="7">
        <v>725.69</v>
      </c>
      <c r="Y944" s="20">
        <f t="shared" si="89"/>
        <v>725.69</v>
      </c>
    </row>
    <row r="945" spans="1:25">
      <c r="A945" s="2" t="s">
        <v>1152</v>
      </c>
      <c r="B945" s="2" t="s">
        <v>0</v>
      </c>
      <c r="C945" s="2">
        <v>120</v>
      </c>
      <c r="D945" s="2" t="s">
        <v>203</v>
      </c>
      <c r="E945" s="2" t="s">
        <v>39</v>
      </c>
      <c r="F945" s="2" t="s">
        <v>22</v>
      </c>
      <c r="G945" s="16">
        <v>139.7131899</v>
      </c>
      <c r="H945" s="16">
        <v>107.99570060000001</v>
      </c>
      <c r="I945" s="16">
        <f t="shared" si="84"/>
        <v>116.76511873258559</v>
      </c>
      <c r="J945" s="7">
        <v>2.0707551199999998</v>
      </c>
      <c r="K945" s="18">
        <v>1</v>
      </c>
      <c r="L945" s="15">
        <v>1.035402113</v>
      </c>
      <c r="M945" s="15">
        <v>1</v>
      </c>
      <c r="N945" s="7">
        <v>531.1037705</v>
      </c>
      <c r="O945" s="8">
        <f t="shared" si="88"/>
        <v>531.1</v>
      </c>
      <c r="P945" s="5">
        <f t="shared" si="85"/>
        <v>533.28129595905</v>
      </c>
      <c r="Q945" s="5">
        <f t="shared" si="86"/>
        <v>541.54715604641535</v>
      </c>
      <c r="R945" s="10">
        <f>Q945*Index!$H$16</f>
        <v>741.029758651507</v>
      </c>
      <c r="T945" s="7">
        <v>22.29684876</v>
      </c>
      <c r="U945" s="5">
        <f t="shared" si="87"/>
        <v>22.642449915780002</v>
      </c>
      <c r="V945" s="5">
        <f>U945*(Index!$G$16/Index!$G$7)</f>
        <v>25.617853794678123</v>
      </c>
      <c r="X945" s="7">
        <v>766.65</v>
      </c>
      <c r="Y945" s="20">
        <f t="shared" si="89"/>
        <v>766.65</v>
      </c>
    </row>
    <row r="946" spans="1:25">
      <c r="A946" s="2" t="s">
        <v>1153</v>
      </c>
      <c r="B946" s="2" t="s">
        <v>0</v>
      </c>
      <c r="C946" s="2">
        <v>120</v>
      </c>
      <c r="D946" s="2" t="s">
        <v>42</v>
      </c>
      <c r="E946" s="2" t="s">
        <v>40</v>
      </c>
      <c r="F946" s="2" t="s">
        <v>22</v>
      </c>
      <c r="G946" s="16">
        <v>139.7131899</v>
      </c>
      <c r="H946" s="16">
        <v>39.200660159999998</v>
      </c>
      <c r="I946" s="16">
        <f t="shared" si="84"/>
        <v>39.290601046994425</v>
      </c>
      <c r="J946" s="7">
        <v>1.750954406</v>
      </c>
      <c r="K946" s="18">
        <v>0</v>
      </c>
      <c r="L946" s="15">
        <v>1.0005027049999999</v>
      </c>
      <c r="M946" s="15">
        <v>1</v>
      </c>
      <c r="N946" s="7">
        <v>313.42747630000002</v>
      </c>
      <c r="O946" s="8">
        <f t="shared" si="88"/>
        <v>313.43</v>
      </c>
      <c r="P946" s="5">
        <f t="shared" si="85"/>
        <v>314.71252895283004</v>
      </c>
      <c r="Q946" s="5">
        <f t="shared" si="86"/>
        <v>319.5905731515989</v>
      </c>
      <c r="R946" s="10">
        <f>Q946*Index!$H$16</f>
        <v>437.31394883279205</v>
      </c>
      <c r="T946" s="7">
        <v>18.614868770000001</v>
      </c>
      <c r="U946" s="5">
        <f t="shared" si="87"/>
        <v>18.903399235935002</v>
      </c>
      <c r="V946" s="5">
        <f>U946*(Index!$G$16/Index!$G$7)</f>
        <v>21.387461147087215</v>
      </c>
      <c r="X946" s="7">
        <v>458.7</v>
      </c>
      <c r="Y946" s="20">
        <f t="shared" si="89"/>
        <v>458.7</v>
      </c>
    </row>
    <row r="947" spans="1:25">
      <c r="A947" s="2" t="s">
        <v>1154</v>
      </c>
      <c r="B947" s="2" t="s">
        <v>0</v>
      </c>
      <c r="C947" s="2">
        <v>120</v>
      </c>
      <c r="D947" s="2" t="s">
        <v>43</v>
      </c>
      <c r="E947" s="2" t="s">
        <v>40</v>
      </c>
      <c r="F947" s="2" t="s">
        <v>22</v>
      </c>
      <c r="G947" s="16">
        <v>139.7131899</v>
      </c>
      <c r="H947" s="16">
        <v>62.595902469999999</v>
      </c>
      <c r="I947" s="16">
        <f t="shared" si="84"/>
        <v>66.829088524623103</v>
      </c>
      <c r="J947" s="7">
        <v>2.058078369</v>
      </c>
      <c r="K947" s="18">
        <v>0</v>
      </c>
      <c r="L947" s="15">
        <v>1.020924349</v>
      </c>
      <c r="M947" s="15">
        <v>1</v>
      </c>
      <c r="N947" s="7">
        <v>425.08019560000002</v>
      </c>
      <c r="O947" s="8">
        <f t="shared" si="88"/>
        <v>425.08</v>
      </c>
      <c r="P947" s="5">
        <f t="shared" si="85"/>
        <v>426.82302440196003</v>
      </c>
      <c r="Q947" s="5">
        <f t="shared" si="86"/>
        <v>433.43878128019043</v>
      </c>
      <c r="R947" s="10">
        <f>Q947*Index!$H$16</f>
        <v>593.0989238815871</v>
      </c>
      <c r="T947" s="7">
        <v>19.557511559999998</v>
      </c>
      <c r="U947" s="5">
        <f t="shared" si="87"/>
        <v>19.86065298918</v>
      </c>
      <c r="V947" s="5">
        <f>U947*(Index!$G$16/Index!$G$7)</f>
        <v>22.470505905328981</v>
      </c>
      <c r="X947" s="7">
        <v>615.57000000000005</v>
      </c>
      <c r="Y947" s="20">
        <f t="shared" si="89"/>
        <v>615.57000000000005</v>
      </c>
    </row>
    <row r="948" spans="1:25">
      <c r="A948" s="2" t="s">
        <v>1155</v>
      </c>
      <c r="B948" s="2" t="s">
        <v>0</v>
      </c>
      <c r="C948" s="2">
        <v>120</v>
      </c>
      <c r="D948" s="2" t="s">
        <v>44</v>
      </c>
      <c r="E948" s="2" t="s">
        <v>40</v>
      </c>
      <c r="F948" s="2" t="s">
        <v>22</v>
      </c>
      <c r="G948" s="16">
        <v>139.7131899</v>
      </c>
      <c r="H948" s="16">
        <v>85.273609039999997</v>
      </c>
      <c r="I948" s="16">
        <f t="shared" ref="I948:I1010" si="90">(G948+H948)*L948*M948-G948</f>
        <v>94.02528796181187</v>
      </c>
      <c r="J948" s="7">
        <v>2.0629774360000002</v>
      </c>
      <c r="K948" s="18">
        <v>0</v>
      </c>
      <c r="L948" s="15">
        <v>1.0388986330000001</v>
      </c>
      <c r="M948" s="15">
        <v>1</v>
      </c>
      <c r="N948" s="7">
        <v>482.19720589999997</v>
      </c>
      <c r="O948" s="8">
        <f t="shared" si="88"/>
        <v>482.2</v>
      </c>
      <c r="P948" s="5">
        <f t="shared" ref="P948:P1010" si="91">N948*(1.0041)</f>
        <v>484.17421444418994</v>
      </c>
      <c r="Q948" s="5">
        <f t="shared" ref="Q948:Q1010" si="92">P948*(1.0155)</f>
        <v>491.67891476807495</v>
      </c>
      <c r="R948" s="10">
        <f>Q948*Index!$H$16</f>
        <v>672.79220927788162</v>
      </c>
      <c r="T948" s="7">
        <v>20.688080620000001</v>
      </c>
      <c r="U948" s="5">
        <f t="shared" ref="U948:U1010" si="93">T948*(1.0155)</f>
        <v>21.008745869610003</v>
      </c>
      <c r="V948" s="5">
        <f>U948*(Index!$G$16/Index!$G$7)</f>
        <v>23.76946761940874</v>
      </c>
      <c r="X948" s="7">
        <v>696.56</v>
      </c>
      <c r="Y948" s="20">
        <f t="shared" si="89"/>
        <v>696.56</v>
      </c>
    </row>
    <row r="949" spans="1:25">
      <c r="A949" s="2" t="s">
        <v>1156</v>
      </c>
      <c r="B949" s="2" t="s">
        <v>0</v>
      </c>
      <c r="C949" s="2">
        <v>120</v>
      </c>
      <c r="D949" s="2" t="s">
        <v>45</v>
      </c>
      <c r="E949" s="2" t="s">
        <v>40</v>
      </c>
      <c r="F949" s="2" t="s">
        <v>22</v>
      </c>
      <c r="G949" s="16">
        <v>139.7131899</v>
      </c>
      <c r="H949" s="16">
        <v>112.5136474</v>
      </c>
      <c r="I949" s="16">
        <f t="shared" si="90"/>
        <v>127.50364522583183</v>
      </c>
      <c r="J949" s="7">
        <v>1.9998539609999999</v>
      </c>
      <c r="K949" s="18">
        <v>0</v>
      </c>
      <c r="L949" s="15">
        <v>1.059430622</v>
      </c>
      <c r="M949" s="15">
        <v>1</v>
      </c>
      <c r="N949" s="7">
        <v>534.39464629999998</v>
      </c>
      <c r="O949" s="8">
        <f t="shared" si="88"/>
        <v>534.39</v>
      </c>
      <c r="P949" s="5">
        <f t="shared" si="91"/>
        <v>536.58566434982993</v>
      </c>
      <c r="Q949" s="5">
        <f t="shared" si="92"/>
        <v>544.9027421472523</v>
      </c>
      <c r="R949" s="10">
        <f>Q949*Index!$H$16</f>
        <v>745.62139786643888</v>
      </c>
      <c r="T949" s="7">
        <v>19.787351560000001</v>
      </c>
      <c r="U949" s="5">
        <f t="shared" si="93"/>
        <v>20.094055509180002</v>
      </c>
      <c r="V949" s="5">
        <f>U949*(Index!$G$16/Index!$G$7)</f>
        <v>22.734579433366353</v>
      </c>
      <c r="X949" s="7">
        <v>768.36</v>
      </c>
      <c r="Y949" s="20">
        <f t="shared" si="89"/>
        <v>768.36</v>
      </c>
    </row>
    <row r="950" spans="1:25">
      <c r="A950" s="2" t="s">
        <v>1157</v>
      </c>
      <c r="B950" s="2" t="s">
        <v>0</v>
      </c>
      <c r="C950" s="2">
        <v>120</v>
      </c>
      <c r="D950" s="2" t="s">
        <v>1434</v>
      </c>
      <c r="E950" s="2" t="s">
        <v>40</v>
      </c>
      <c r="F950" s="2" t="s">
        <v>22</v>
      </c>
      <c r="G950" s="16">
        <v>139.7131899</v>
      </c>
      <c r="H950" s="16">
        <v>141.52551170000001</v>
      </c>
      <c r="I950" s="16">
        <f t="shared" si="90"/>
        <v>156.12524436217981</v>
      </c>
      <c r="J950" s="7">
        <v>1.99489223</v>
      </c>
      <c r="K950" s="18">
        <v>0</v>
      </c>
      <c r="L950" s="15">
        <v>1.0519122460000001</v>
      </c>
      <c r="M950" s="15">
        <v>1</v>
      </c>
      <c r="N950" s="7">
        <v>590.16579360000003</v>
      </c>
      <c r="O950" s="8">
        <f t="shared" si="88"/>
        <v>590.16999999999996</v>
      </c>
      <c r="P950" s="5">
        <f t="shared" si="91"/>
        <v>592.58547335375999</v>
      </c>
      <c r="Q950" s="5">
        <f t="shared" si="92"/>
        <v>601.77054819074328</v>
      </c>
      <c r="R950" s="10">
        <f>Q950*Index!$H$16</f>
        <v>823.43684960862663</v>
      </c>
      <c r="T950" s="7">
        <v>23.209062289999999</v>
      </c>
      <c r="U950" s="5">
        <f t="shared" si="93"/>
        <v>23.568802755495</v>
      </c>
      <c r="V950" s="5">
        <f>U950*(Index!$G$16/Index!$G$7)</f>
        <v>26.665937005566221</v>
      </c>
      <c r="X950" s="7">
        <v>850.1</v>
      </c>
      <c r="Y950" s="20">
        <f t="shared" si="89"/>
        <v>850.1</v>
      </c>
    </row>
    <row r="951" spans="1:25">
      <c r="A951" s="2" t="s">
        <v>1158</v>
      </c>
      <c r="B951" s="2" t="s">
        <v>0</v>
      </c>
      <c r="C951" s="2">
        <v>120</v>
      </c>
      <c r="D951" s="2" t="s">
        <v>1435</v>
      </c>
      <c r="E951" s="2" t="s">
        <v>40</v>
      </c>
      <c r="F951" s="2" t="s">
        <v>197</v>
      </c>
      <c r="G951" s="16">
        <v>139.7131899</v>
      </c>
      <c r="H951" s="16">
        <v>193.39926449999999</v>
      </c>
      <c r="I951" s="16">
        <f t="shared" si="90"/>
        <v>225.66679600184975</v>
      </c>
      <c r="J951" s="7">
        <v>2.0857230260000001</v>
      </c>
      <c r="K951" s="18">
        <v>0</v>
      </c>
      <c r="L951" s="15">
        <v>1.096866782</v>
      </c>
      <c r="M951" s="15">
        <v>1</v>
      </c>
      <c r="N951" s="7">
        <v>762.08144979999997</v>
      </c>
      <c r="O951" s="8">
        <f t="shared" si="88"/>
        <v>762.08</v>
      </c>
      <c r="P951" s="5">
        <f t="shared" si="91"/>
        <v>765.20598374418</v>
      </c>
      <c r="Q951" s="5">
        <f t="shared" si="92"/>
        <v>777.06667649221481</v>
      </c>
      <c r="R951" s="10">
        <f>Q951*Index!$H$16</f>
        <v>1063.3045069260802</v>
      </c>
      <c r="T951" s="7">
        <v>44.654187239999999</v>
      </c>
      <c r="U951" s="5">
        <f t="shared" si="93"/>
        <v>45.346327142220005</v>
      </c>
      <c r="V951" s="5">
        <f>U951*(Index!$G$16/Index!$G$7)</f>
        <v>51.305206953132753</v>
      </c>
      <c r="X951" s="7">
        <v>1114.6099999999999</v>
      </c>
      <c r="Y951" s="20">
        <f t="shared" si="89"/>
        <v>1114.6099999999999</v>
      </c>
    </row>
    <row r="952" spans="1:25">
      <c r="A952" s="2" t="s">
        <v>1159</v>
      </c>
      <c r="B952" s="2" t="s">
        <v>0</v>
      </c>
      <c r="C952" s="2">
        <v>120</v>
      </c>
      <c r="D952" s="2" t="s">
        <v>1429</v>
      </c>
      <c r="E952" s="2" t="s">
        <v>40</v>
      </c>
      <c r="F952" s="2" t="s">
        <v>197</v>
      </c>
      <c r="G952" s="16">
        <v>139.7131899</v>
      </c>
      <c r="H952" s="16">
        <v>143.92984269999999</v>
      </c>
      <c r="I952" s="16">
        <f t="shared" si="90"/>
        <v>138.13037684582682</v>
      </c>
      <c r="J952" s="7">
        <v>2.2445462479999998</v>
      </c>
      <c r="K952" s="18">
        <v>0</v>
      </c>
      <c r="L952" s="15">
        <v>0.97955364599999994</v>
      </c>
      <c r="M952" s="15">
        <v>1</v>
      </c>
      <c r="N952" s="7">
        <v>623.63273549999997</v>
      </c>
      <c r="O952" s="8">
        <f t="shared" si="88"/>
        <v>623.63</v>
      </c>
      <c r="P952" s="5">
        <f t="shared" si="91"/>
        <v>626.18962971554993</v>
      </c>
      <c r="Q952" s="5">
        <f t="shared" si="92"/>
        <v>635.89556897614102</v>
      </c>
      <c r="R952" s="10">
        <f>Q952*Index!$H$16</f>
        <v>870.13205543556592</v>
      </c>
      <c r="T952" s="7">
        <v>25.117031709999999</v>
      </c>
      <c r="U952" s="5">
        <f t="shared" si="93"/>
        <v>25.506345701505001</v>
      </c>
      <c r="V952" s="5">
        <f>U952*(Index!$G$16/Index!$G$7)</f>
        <v>28.858089007510234</v>
      </c>
      <c r="X952" s="7">
        <v>883.53</v>
      </c>
      <c r="Y952" s="20">
        <f t="shared" si="89"/>
        <v>883.53</v>
      </c>
    </row>
    <row r="953" spans="1:25">
      <c r="A953" s="2" t="s">
        <v>1160</v>
      </c>
      <c r="B953" s="2" t="s">
        <v>0</v>
      </c>
      <c r="C953" s="2">
        <v>120</v>
      </c>
      <c r="D953" s="2" t="s">
        <v>203</v>
      </c>
      <c r="E953" s="2" t="s">
        <v>40</v>
      </c>
      <c r="F953" s="2" t="s">
        <v>22</v>
      </c>
      <c r="G953" s="16">
        <v>139.7131899</v>
      </c>
      <c r="H953" s="16">
        <v>101.2635064</v>
      </c>
      <c r="I953" s="16">
        <f t="shared" si="90"/>
        <v>109.79459063277929</v>
      </c>
      <c r="J953" s="7">
        <v>2.3542942249999999</v>
      </c>
      <c r="K953" s="18">
        <v>1</v>
      </c>
      <c r="L953" s="15">
        <v>1.035402113</v>
      </c>
      <c r="M953" s="15">
        <v>1</v>
      </c>
      <c r="N953" s="7">
        <v>587.41472659999999</v>
      </c>
      <c r="O953" s="8">
        <f t="shared" si="88"/>
        <v>587.41</v>
      </c>
      <c r="P953" s="5">
        <f t="shared" si="91"/>
        <v>589.82312697906002</v>
      </c>
      <c r="Q953" s="5">
        <f t="shared" si="92"/>
        <v>598.96538544723546</v>
      </c>
      <c r="R953" s="10">
        <f>Q953*Index!$H$16</f>
        <v>819.59838596314194</v>
      </c>
      <c r="T953" s="7">
        <v>22.09547401</v>
      </c>
      <c r="U953" s="5">
        <f t="shared" si="93"/>
        <v>22.437953857155001</v>
      </c>
      <c r="V953" s="5">
        <f>U953*(Index!$G$16/Index!$G$7)</f>
        <v>25.386485274446034</v>
      </c>
      <c r="X953" s="7">
        <v>844.98</v>
      </c>
      <c r="Y953" s="20">
        <f t="shared" si="89"/>
        <v>844.98</v>
      </c>
    </row>
    <row r="954" spans="1:25">
      <c r="A954" s="2" t="s">
        <v>1161</v>
      </c>
      <c r="B954" s="2" t="s">
        <v>0</v>
      </c>
      <c r="C954" s="2">
        <v>120</v>
      </c>
      <c r="D954" s="2" t="s">
        <v>42</v>
      </c>
      <c r="E954" s="2" t="s">
        <v>41</v>
      </c>
      <c r="F954" s="2" t="s">
        <v>22</v>
      </c>
      <c r="G954" s="16">
        <v>139.7131899</v>
      </c>
      <c r="H954" s="16">
        <v>37.115746569999999</v>
      </c>
      <c r="I954" s="16">
        <f t="shared" si="90"/>
        <v>37.204639360508139</v>
      </c>
      <c r="J954" s="7">
        <v>1.2614625180000001</v>
      </c>
      <c r="K954" s="18">
        <v>1</v>
      </c>
      <c r="L954" s="15">
        <v>1.0005027049999999</v>
      </c>
      <c r="M954" s="15">
        <v>1</v>
      </c>
      <c r="N954" s="7">
        <v>223.17521020000001</v>
      </c>
      <c r="O954" s="8">
        <f t="shared" si="88"/>
        <v>223.18</v>
      </c>
      <c r="P954" s="5">
        <f t="shared" si="91"/>
        <v>224.09022856182</v>
      </c>
      <c r="Q954" s="5">
        <f t="shared" si="92"/>
        <v>227.56362710452822</v>
      </c>
      <c r="R954" s="10">
        <f>Q954*Index!$H$16</f>
        <v>311.38824715142056</v>
      </c>
      <c r="T954" s="7">
        <v>18.419209429999999</v>
      </c>
      <c r="U954" s="5">
        <f t="shared" si="93"/>
        <v>18.704707176165002</v>
      </c>
      <c r="V954" s="5">
        <f>U954*(Index!$G$16/Index!$G$7)</f>
        <v>21.162659318827284</v>
      </c>
      <c r="X954" s="7">
        <v>332.55</v>
      </c>
      <c r="Y954" s="20">
        <f t="shared" si="89"/>
        <v>332.55</v>
      </c>
    </row>
    <row r="955" spans="1:25">
      <c r="A955" s="2" t="s">
        <v>1162</v>
      </c>
      <c r="B955" s="2" t="s">
        <v>0</v>
      </c>
      <c r="C955" s="2">
        <v>120</v>
      </c>
      <c r="D955" s="2" t="s">
        <v>43</v>
      </c>
      <c r="E955" s="2" t="s">
        <v>41</v>
      </c>
      <c r="F955" s="2" t="s">
        <v>22</v>
      </c>
      <c r="G955" s="16">
        <v>139.7131899</v>
      </c>
      <c r="H955" s="16">
        <v>59.266711649999998</v>
      </c>
      <c r="I955" s="16">
        <f t="shared" si="90"/>
        <v>63.430236554017824</v>
      </c>
      <c r="J955" s="7">
        <v>1.521395815</v>
      </c>
      <c r="K955" s="18">
        <v>0</v>
      </c>
      <c r="L955" s="15">
        <v>1.020924349</v>
      </c>
      <c r="M955" s="15">
        <v>1</v>
      </c>
      <c r="N955" s="7">
        <v>309.06155890000002</v>
      </c>
      <c r="O955" s="8">
        <f t="shared" si="88"/>
        <v>309.06</v>
      </c>
      <c r="P955" s="5">
        <f t="shared" si="91"/>
        <v>310.32871129149004</v>
      </c>
      <c r="Q955" s="5">
        <f t="shared" si="92"/>
        <v>315.13880631650818</v>
      </c>
      <c r="R955" s="10">
        <f>Q955*Index!$H$16</f>
        <v>431.22234320519772</v>
      </c>
      <c r="T955" s="7">
        <v>20.723177799999998</v>
      </c>
      <c r="U955" s="5">
        <f t="shared" si="93"/>
        <v>21.0443870559</v>
      </c>
      <c r="V955" s="5">
        <f>U955*(Index!$G$16/Index!$G$7)</f>
        <v>23.809792350294408</v>
      </c>
      <c r="X955" s="7">
        <v>455.03</v>
      </c>
      <c r="Y955" s="20">
        <f t="shared" si="89"/>
        <v>455.03</v>
      </c>
    </row>
    <row r="956" spans="1:25">
      <c r="A956" s="2" t="s">
        <v>1163</v>
      </c>
      <c r="B956" s="2" t="s">
        <v>0</v>
      </c>
      <c r="C956" s="2">
        <v>120</v>
      </c>
      <c r="D956" s="2" t="s">
        <v>44</v>
      </c>
      <c r="E956" s="2" t="s">
        <v>41</v>
      </c>
      <c r="F956" s="2" t="s">
        <v>22</v>
      </c>
      <c r="G956" s="16">
        <v>139.7131899</v>
      </c>
      <c r="H956" s="16">
        <v>80.738362080000002</v>
      </c>
      <c r="I956" s="16">
        <f t="shared" si="90"/>
        <v>89.313626094750447</v>
      </c>
      <c r="J956" s="7">
        <v>1.6013025540000001</v>
      </c>
      <c r="K956" s="18">
        <v>0</v>
      </c>
      <c r="L956" s="15">
        <v>1.0388986330000001</v>
      </c>
      <c r="M956" s="15">
        <v>1</v>
      </c>
      <c r="N956" s="7">
        <v>366.74122549999998</v>
      </c>
      <c r="O956" s="8">
        <f t="shared" si="88"/>
        <v>366.74</v>
      </c>
      <c r="P956" s="5">
        <f t="shared" si="91"/>
        <v>368.24486452455</v>
      </c>
      <c r="Q956" s="5">
        <f t="shared" si="92"/>
        <v>373.95265992468057</v>
      </c>
      <c r="R956" s="10">
        <f>Q956*Index!$H$16</f>
        <v>511.70068245603414</v>
      </c>
      <c r="T956" s="7">
        <v>20.669561529999999</v>
      </c>
      <c r="U956" s="5">
        <f t="shared" si="93"/>
        <v>20.989939733715001</v>
      </c>
      <c r="V956" s="5">
        <f>U956*(Index!$G$16/Index!$G$7)</f>
        <v>23.748190202804398</v>
      </c>
      <c r="X956" s="7">
        <v>535.45000000000005</v>
      </c>
      <c r="Y956" s="20">
        <f t="shared" si="89"/>
        <v>535.45000000000005</v>
      </c>
    </row>
    <row r="957" spans="1:25">
      <c r="A957" s="2" t="s">
        <v>1164</v>
      </c>
      <c r="B957" s="2" t="s">
        <v>0</v>
      </c>
      <c r="C957" s="2">
        <v>120</v>
      </c>
      <c r="D957" s="2" t="s">
        <v>45</v>
      </c>
      <c r="E957" s="2" t="s">
        <v>41</v>
      </c>
      <c r="F957" s="2" t="s">
        <v>22</v>
      </c>
      <c r="G957" s="16">
        <v>139.7131899</v>
      </c>
      <c r="H957" s="16">
        <v>106.52969969999999</v>
      </c>
      <c r="I957" s="16">
        <f t="shared" si="90"/>
        <v>121.16406779200534</v>
      </c>
      <c r="J957" s="7">
        <v>1.6131401510000001</v>
      </c>
      <c r="K957" s="18">
        <v>0</v>
      </c>
      <c r="L957" s="15">
        <v>1.059430622</v>
      </c>
      <c r="M957" s="15">
        <v>1</v>
      </c>
      <c r="N957" s="7">
        <v>420.83157879999999</v>
      </c>
      <c r="O957" s="8">
        <f t="shared" si="88"/>
        <v>420.83</v>
      </c>
      <c r="P957" s="5">
        <f t="shared" si="91"/>
        <v>422.55698827307998</v>
      </c>
      <c r="Q957" s="5">
        <f t="shared" si="92"/>
        <v>429.10662159131277</v>
      </c>
      <c r="R957" s="10">
        <f>Q957*Index!$H$16</f>
        <v>587.17098351139771</v>
      </c>
      <c r="T957" s="7">
        <v>19.846915150000001</v>
      </c>
      <c r="U957" s="5">
        <f t="shared" si="93"/>
        <v>20.154542334825003</v>
      </c>
      <c r="V957" s="5">
        <f>U957*(Index!$G$16/Index!$G$7)</f>
        <v>22.803014724672789</v>
      </c>
      <c r="X957" s="7">
        <v>609.97</v>
      </c>
      <c r="Y957" s="20">
        <f t="shared" si="89"/>
        <v>609.97</v>
      </c>
    </row>
    <row r="958" spans="1:25">
      <c r="A958" s="2" t="s">
        <v>1165</v>
      </c>
      <c r="B958" s="2" t="s">
        <v>0</v>
      </c>
      <c r="C958" s="2">
        <v>120</v>
      </c>
      <c r="D958" s="2" t="s">
        <v>1434</v>
      </c>
      <c r="E958" s="2" t="s">
        <v>41</v>
      </c>
      <c r="F958" s="2" t="s">
        <v>22</v>
      </c>
      <c r="G958" s="16">
        <v>139.7131899</v>
      </c>
      <c r="H958" s="16">
        <v>133.9986935</v>
      </c>
      <c r="I958" s="16">
        <f t="shared" si="90"/>
        <v>148.20769212418415</v>
      </c>
      <c r="J958" s="7">
        <v>1.617978087</v>
      </c>
      <c r="K958" s="18">
        <v>0</v>
      </c>
      <c r="L958" s="15">
        <v>1.0519122460000001</v>
      </c>
      <c r="M958" s="15">
        <v>1</v>
      </c>
      <c r="N958" s="7">
        <v>465.84967799999998</v>
      </c>
      <c r="O958" s="8">
        <f t="shared" si="88"/>
        <v>465.85</v>
      </c>
      <c r="P958" s="5">
        <f t="shared" si="91"/>
        <v>467.75966167979999</v>
      </c>
      <c r="Q958" s="5">
        <f t="shared" si="92"/>
        <v>475.00993643583695</v>
      </c>
      <c r="R958" s="10">
        <f>Q958*Index!$H$16</f>
        <v>649.98309865364115</v>
      </c>
      <c r="T958" s="7">
        <v>20.844047459999999</v>
      </c>
      <c r="U958" s="5">
        <f t="shared" si="93"/>
        <v>21.167130195630001</v>
      </c>
      <c r="V958" s="5">
        <f>U958*(Index!$G$16/Index!$G$7)</f>
        <v>23.948664946660912</v>
      </c>
      <c r="X958" s="7">
        <v>673.93</v>
      </c>
      <c r="Y958" s="20">
        <f t="shared" si="89"/>
        <v>673.93</v>
      </c>
    </row>
    <row r="959" spans="1:25">
      <c r="A959" s="2" t="s">
        <v>1166</v>
      </c>
      <c r="B959" s="2" t="s">
        <v>0</v>
      </c>
      <c r="C959" s="2">
        <v>120</v>
      </c>
      <c r="D959" s="2" t="s">
        <v>1435</v>
      </c>
      <c r="E959" s="2" t="s">
        <v>41</v>
      </c>
      <c r="F959" s="2" t="s">
        <v>197</v>
      </c>
      <c r="G959" s="16">
        <v>139.7131899</v>
      </c>
      <c r="H959" s="16">
        <v>183.11318470000001</v>
      </c>
      <c r="I959" s="16">
        <f t="shared" si="90"/>
        <v>214.38433675222856</v>
      </c>
      <c r="J959" s="7">
        <v>1.5585985149999999</v>
      </c>
      <c r="K959" s="18">
        <v>0</v>
      </c>
      <c r="L959" s="15">
        <v>1.096866782</v>
      </c>
      <c r="M959" s="15">
        <v>1</v>
      </c>
      <c r="N959" s="7">
        <v>551.89587919999997</v>
      </c>
      <c r="O959" s="8">
        <f t="shared" si="88"/>
        <v>551.9</v>
      </c>
      <c r="P959" s="5">
        <f t="shared" si="91"/>
        <v>554.15865230471991</v>
      </c>
      <c r="Q959" s="5">
        <f t="shared" si="92"/>
        <v>562.74811141544308</v>
      </c>
      <c r="R959" s="10">
        <f>Q959*Index!$H$16</f>
        <v>770.04023108199181</v>
      </c>
      <c r="T959" s="7">
        <v>28.4114887</v>
      </c>
      <c r="U959" s="5">
        <f t="shared" si="93"/>
        <v>28.851866774850002</v>
      </c>
      <c r="V959" s="5">
        <f>U959*(Index!$G$16/Index!$G$7)</f>
        <v>32.643239026291425</v>
      </c>
      <c r="X959" s="7">
        <v>802.68</v>
      </c>
      <c r="Y959" s="20">
        <f t="shared" si="89"/>
        <v>802.68</v>
      </c>
    </row>
    <row r="960" spans="1:25">
      <c r="A960" s="2" t="s">
        <v>1167</v>
      </c>
      <c r="B960" s="2" t="s">
        <v>0</v>
      </c>
      <c r="C960" s="2">
        <v>120</v>
      </c>
      <c r="D960" s="2" t="s">
        <v>1429</v>
      </c>
      <c r="E960" s="2" t="s">
        <v>41</v>
      </c>
      <c r="F960" s="2" t="s">
        <v>197</v>
      </c>
      <c r="G960" s="16">
        <v>139.7131899</v>
      </c>
      <c r="H960" s="16">
        <v>136.2748258</v>
      </c>
      <c r="I960" s="16">
        <f t="shared" si="90"/>
        <v>130.6318771312402</v>
      </c>
      <c r="J960" s="7">
        <v>1.613319277</v>
      </c>
      <c r="K960" s="18">
        <v>0</v>
      </c>
      <c r="L960" s="15">
        <v>0.97955364599999994</v>
      </c>
      <c r="M960" s="15">
        <v>1</v>
      </c>
      <c r="N960" s="7">
        <v>436.15290820000001</v>
      </c>
      <c r="O960" s="8">
        <f t="shared" si="88"/>
        <v>436.15</v>
      </c>
      <c r="P960" s="5">
        <f t="shared" si="91"/>
        <v>437.94113512362003</v>
      </c>
      <c r="Q960" s="5">
        <f t="shared" si="92"/>
        <v>444.72922271803617</v>
      </c>
      <c r="R960" s="10">
        <f>Q960*Index!$H$16</f>
        <v>608.54827672250337</v>
      </c>
      <c r="T960" s="7">
        <v>23.460756279999998</v>
      </c>
      <c r="U960" s="5">
        <f t="shared" si="93"/>
        <v>23.824398002340001</v>
      </c>
      <c r="V960" s="5">
        <f>U960*(Index!$G$16/Index!$G$7)</f>
        <v>26.955119567022464</v>
      </c>
      <c r="X960" s="7">
        <v>624.57000000000005</v>
      </c>
      <c r="Y960" s="20">
        <f t="shared" si="89"/>
        <v>624.57000000000005</v>
      </c>
    </row>
    <row r="961" spans="1:25">
      <c r="A961" s="2" t="s">
        <v>1168</v>
      </c>
      <c r="B961" s="2" t="s">
        <v>0</v>
      </c>
      <c r="C961" s="2">
        <v>120</v>
      </c>
      <c r="D961" s="2" t="s">
        <v>203</v>
      </c>
      <c r="E961" s="2" t="s">
        <v>41</v>
      </c>
      <c r="F961" s="2" t="s">
        <v>22</v>
      </c>
      <c r="G961" s="16">
        <v>139.7131899</v>
      </c>
      <c r="H961" s="16">
        <v>95.877642109999996</v>
      </c>
      <c r="I961" s="16">
        <f t="shared" si="90"/>
        <v>104.21805536658201</v>
      </c>
      <c r="J961" s="7">
        <v>1.893073644</v>
      </c>
      <c r="K961" s="18">
        <v>1</v>
      </c>
      <c r="L961" s="15">
        <v>1.035402113</v>
      </c>
      <c r="M961" s="15">
        <v>1</v>
      </c>
      <c r="N961" s="7">
        <v>461.77981110000002</v>
      </c>
      <c r="O961" s="8">
        <f t="shared" si="88"/>
        <v>461.78</v>
      </c>
      <c r="P961" s="5">
        <f t="shared" si="91"/>
        <v>463.67310832550999</v>
      </c>
      <c r="Q961" s="5">
        <f t="shared" si="92"/>
        <v>470.8600415045554</v>
      </c>
      <c r="R961" s="10">
        <f>Q961*Index!$H$16</f>
        <v>644.30456151237479</v>
      </c>
      <c r="T961" s="7">
        <v>21.571860650000001</v>
      </c>
      <c r="U961" s="5">
        <f t="shared" si="93"/>
        <v>21.906224490075004</v>
      </c>
      <c r="V961" s="5">
        <f>U961*(Index!$G$16/Index!$G$7)</f>
        <v>24.784882301496591</v>
      </c>
      <c r="X961" s="7">
        <v>669.09</v>
      </c>
      <c r="Y961" s="20">
        <f t="shared" si="89"/>
        <v>669.09</v>
      </c>
    </row>
    <row r="962" spans="1:25">
      <c r="A962" s="2" t="s">
        <v>1169</v>
      </c>
      <c r="B962" s="2" t="s">
        <v>33</v>
      </c>
      <c r="C962" s="2">
        <v>120</v>
      </c>
      <c r="D962" s="2" t="s">
        <v>42</v>
      </c>
      <c r="E962" s="2" t="s">
        <v>34</v>
      </c>
      <c r="F962" s="2" t="s">
        <v>22</v>
      </c>
      <c r="G962" s="16">
        <v>139.7131899</v>
      </c>
      <c r="H962" s="16">
        <v>27.431959039999999</v>
      </c>
      <c r="I962" s="16">
        <f t="shared" si="90"/>
        <v>27.465852449340161</v>
      </c>
      <c r="J962" s="7">
        <v>1.261081374</v>
      </c>
      <c r="K962" s="18">
        <v>1</v>
      </c>
      <c r="L962" s="15">
        <v>1.0005027049999999</v>
      </c>
      <c r="M962" s="15">
        <v>0.99970022400000003</v>
      </c>
      <c r="N962" s="7">
        <v>210.82637646043955</v>
      </c>
      <c r="O962" s="8">
        <f t="shared" ref="O962:O1010" si="94">ROUND(J962*SUM(G962:H962)*L962*$M962,2)</f>
        <v>210.83</v>
      </c>
      <c r="P962" s="5">
        <f t="shared" si="91"/>
        <v>211.69076460392733</v>
      </c>
      <c r="Q962" s="5">
        <f t="shared" si="92"/>
        <v>214.97197145528821</v>
      </c>
      <c r="R962" s="10">
        <f>Q962*Index!$H$16</f>
        <v>294.15836893564523</v>
      </c>
      <c r="T962" s="7">
        <v>17.777057836684037</v>
      </c>
      <c r="U962" s="5">
        <f t="shared" si="93"/>
        <v>18.052602233152641</v>
      </c>
      <c r="V962" s="5">
        <f>U962*(Index!$G$16/Index!$G$7)</f>
        <v>20.424862430636527</v>
      </c>
      <c r="X962" s="7">
        <v>314.58</v>
      </c>
      <c r="Y962" s="20">
        <f t="shared" ref="Y962:Y1025" si="95">ROUND((R962+V962) * IF(D962 = "Forensische en beveiligde zorg - niet klinische of ambulante zorg", 0.982799429, 1),2)</f>
        <v>314.58</v>
      </c>
    </row>
    <row r="963" spans="1:25">
      <c r="A963" s="2" t="s">
        <v>1170</v>
      </c>
      <c r="B963" s="2" t="s">
        <v>33</v>
      </c>
      <c r="C963" s="2">
        <v>120</v>
      </c>
      <c r="D963" s="2" t="s">
        <v>43</v>
      </c>
      <c r="E963" s="2" t="s">
        <v>34</v>
      </c>
      <c r="F963" s="2" t="s">
        <v>22</v>
      </c>
      <c r="G963" s="16">
        <v>139.7131899</v>
      </c>
      <c r="H963" s="16">
        <v>43.803567080000001</v>
      </c>
      <c r="I963" s="16">
        <f t="shared" si="90"/>
        <v>45.732729096389988</v>
      </c>
      <c r="J963" s="7">
        <v>1.543853911</v>
      </c>
      <c r="K963" s="18">
        <v>0</v>
      </c>
      <c r="L963" s="15">
        <v>1.020924349</v>
      </c>
      <c r="M963" s="15">
        <v>0.98980123799999997</v>
      </c>
      <c r="N963" s="7">
        <v>286.30140747249033</v>
      </c>
      <c r="O963" s="8">
        <f t="shared" si="94"/>
        <v>286.3</v>
      </c>
      <c r="P963" s="5">
        <f t="shared" si="91"/>
        <v>287.47524324312752</v>
      </c>
      <c r="Q963" s="5">
        <f t="shared" si="92"/>
        <v>291.931109513396</v>
      </c>
      <c r="R963" s="10">
        <f>Q963*Index!$H$16</f>
        <v>399.465932394329</v>
      </c>
      <c r="T963" s="7">
        <v>17.627228102186209</v>
      </c>
      <c r="U963" s="5">
        <f t="shared" si="93"/>
        <v>17.900450137770097</v>
      </c>
      <c r="V963" s="5">
        <f>U963*(Index!$G$16/Index!$G$7)</f>
        <v>20.252716300312198</v>
      </c>
      <c r="X963" s="7">
        <v>419.72</v>
      </c>
      <c r="Y963" s="20">
        <f t="shared" si="95"/>
        <v>419.72</v>
      </c>
    </row>
    <row r="964" spans="1:25">
      <c r="A964" s="2" t="s">
        <v>1171</v>
      </c>
      <c r="B964" s="2" t="s">
        <v>33</v>
      </c>
      <c r="C964" s="2">
        <v>120</v>
      </c>
      <c r="D964" s="2" t="s">
        <v>44</v>
      </c>
      <c r="E964" s="2" t="s">
        <v>34</v>
      </c>
      <c r="F964" s="2" t="s">
        <v>22</v>
      </c>
      <c r="G964" s="16">
        <v>139.7131899</v>
      </c>
      <c r="H964" s="16">
        <v>59.673108540000001</v>
      </c>
      <c r="I964" s="16">
        <f t="shared" si="90"/>
        <v>55.272107998439594</v>
      </c>
      <c r="J964" s="7">
        <v>1.643129633</v>
      </c>
      <c r="K964" s="18">
        <v>0</v>
      </c>
      <c r="L964" s="15">
        <v>1.0388986330000001</v>
      </c>
      <c r="M964" s="15">
        <v>0.94131153499999998</v>
      </c>
      <c r="N964" s="7">
        <v>320.38612101947092</v>
      </c>
      <c r="O964" s="8">
        <f t="shared" si="94"/>
        <v>320.39</v>
      </c>
      <c r="P964" s="5">
        <f t="shared" si="91"/>
        <v>321.69970411565077</v>
      </c>
      <c r="Q964" s="5">
        <f t="shared" si="92"/>
        <v>326.68604952944338</v>
      </c>
      <c r="R964" s="10">
        <f>Q964*Index!$H$16</f>
        <v>447.02309251323805</v>
      </c>
      <c r="T964" s="7">
        <v>17.994921565203096</v>
      </c>
      <c r="U964" s="5">
        <f t="shared" si="93"/>
        <v>18.273842849463747</v>
      </c>
      <c r="V964" s="5">
        <f>U964*(Index!$G$16/Index!$G$7)</f>
        <v>20.675175880955894</v>
      </c>
      <c r="X964" s="7">
        <v>467.7</v>
      </c>
      <c r="Y964" s="20">
        <f t="shared" si="95"/>
        <v>467.7</v>
      </c>
    </row>
    <row r="965" spans="1:25">
      <c r="A965" s="2" t="s">
        <v>1172</v>
      </c>
      <c r="B965" s="2" t="s">
        <v>33</v>
      </c>
      <c r="C965" s="2">
        <v>120</v>
      </c>
      <c r="D965" s="2" t="s">
        <v>45</v>
      </c>
      <c r="E965" s="2" t="s">
        <v>34</v>
      </c>
      <c r="F965" s="2" t="s">
        <v>22</v>
      </c>
      <c r="G965" s="16">
        <v>139.7131899</v>
      </c>
      <c r="H965" s="16">
        <v>78.735298159999999</v>
      </c>
      <c r="I965" s="16">
        <f t="shared" si="90"/>
        <v>88.714615868806163</v>
      </c>
      <c r="J965" s="7">
        <v>1.7261119840000001</v>
      </c>
      <c r="K965" s="18">
        <v>0</v>
      </c>
      <c r="L965" s="15">
        <v>1.059430622</v>
      </c>
      <c r="M965" s="15">
        <v>0.98702329600000005</v>
      </c>
      <c r="N965" s="7">
        <v>394.29197300176918</v>
      </c>
      <c r="O965" s="8">
        <f t="shared" si="94"/>
        <v>394.29</v>
      </c>
      <c r="P965" s="5">
        <f t="shared" si="91"/>
        <v>395.90857009107646</v>
      </c>
      <c r="Q965" s="5">
        <f t="shared" si="92"/>
        <v>402.04515292748818</v>
      </c>
      <c r="R965" s="10">
        <f>Q965*Index!$H$16</f>
        <v>550.14123759026779</v>
      </c>
      <c r="T965" s="7">
        <v>17.723040483240368</v>
      </c>
      <c r="U965" s="5">
        <f t="shared" si="93"/>
        <v>17.997747610730595</v>
      </c>
      <c r="V965" s="5">
        <f>U965*(Index!$G$16/Index!$G$7)</f>
        <v>20.362799460313209</v>
      </c>
      <c r="X965" s="7">
        <v>570.5</v>
      </c>
      <c r="Y965" s="20">
        <f t="shared" si="95"/>
        <v>570.5</v>
      </c>
    </row>
    <row r="966" spans="1:25">
      <c r="A966" s="2" t="s">
        <v>1173</v>
      </c>
      <c r="B966" s="2" t="s">
        <v>33</v>
      </c>
      <c r="C966" s="2">
        <v>120</v>
      </c>
      <c r="D966" s="2" t="s">
        <v>1434</v>
      </c>
      <c r="E966" s="2" t="s">
        <v>34</v>
      </c>
      <c r="F966" s="2" t="s">
        <v>22</v>
      </c>
      <c r="G966" s="16">
        <v>139.7131899</v>
      </c>
      <c r="H966" s="16">
        <v>99.037441169999994</v>
      </c>
      <c r="I966" s="16">
        <f t="shared" si="90"/>
        <v>69.192944570979478</v>
      </c>
      <c r="J966" s="7">
        <v>1.7294778980000001</v>
      </c>
      <c r="K966" s="18">
        <v>0</v>
      </c>
      <c r="L966" s="15">
        <v>1.0519122460000001</v>
      </c>
      <c r="M966" s="15">
        <v>0.83181577799999995</v>
      </c>
      <c r="N966" s="7">
        <v>361.29854234342463</v>
      </c>
      <c r="O966" s="8">
        <f t="shared" si="94"/>
        <v>361.3</v>
      </c>
      <c r="P966" s="5">
        <f t="shared" si="91"/>
        <v>362.77986636703264</v>
      </c>
      <c r="Q966" s="5">
        <f t="shared" si="92"/>
        <v>368.40295429572166</v>
      </c>
      <c r="R966" s="10">
        <f>Q966*Index!$H$16</f>
        <v>504.10670476286742</v>
      </c>
      <c r="T966" s="7">
        <v>17.00022791739536</v>
      </c>
      <c r="U966" s="5">
        <f t="shared" si="93"/>
        <v>17.263731450114989</v>
      </c>
      <c r="V966" s="5">
        <f>U966*(Index!$G$16/Index!$G$7)</f>
        <v>19.532327547798268</v>
      </c>
      <c r="X966" s="7">
        <v>523.64</v>
      </c>
      <c r="Y966" s="20">
        <f t="shared" si="95"/>
        <v>523.64</v>
      </c>
    </row>
    <row r="967" spans="1:25">
      <c r="A967" s="2" t="s">
        <v>1174</v>
      </c>
      <c r="B967" s="2" t="s">
        <v>33</v>
      </c>
      <c r="C967" s="2">
        <v>120</v>
      </c>
      <c r="D967" s="2" t="s">
        <v>1435</v>
      </c>
      <c r="E967" s="2" t="s">
        <v>34</v>
      </c>
      <c r="F967" s="2" t="s">
        <v>197</v>
      </c>
      <c r="G967" s="16">
        <v>139.7131899</v>
      </c>
      <c r="H967" s="16">
        <v>135.33752630000001</v>
      </c>
      <c r="I967" s="16">
        <f t="shared" si="90"/>
        <v>148.41268688815794</v>
      </c>
      <c r="J967" s="7">
        <v>1.73496104</v>
      </c>
      <c r="K967" s="18">
        <v>0</v>
      </c>
      <c r="L967" s="15">
        <v>1.096866782</v>
      </c>
      <c r="M967" s="15">
        <v>0.95502688999999996</v>
      </c>
      <c r="N967" s="7">
        <v>499.88717090878538</v>
      </c>
      <c r="O967" s="8">
        <f t="shared" si="94"/>
        <v>499.89</v>
      </c>
      <c r="P967" s="5">
        <f t="shared" si="91"/>
        <v>501.9367083095114</v>
      </c>
      <c r="Q967" s="5">
        <f t="shared" si="92"/>
        <v>509.71672728830885</v>
      </c>
      <c r="R967" s="10">
        <f>Q967*Index!$H$16</f>
        <v>697.4743735349208</v>
      </c>
      <c r="T967" s="7">
        <v>23.174221139249443</v>
      </c>
      <c r="U967" s="5">
        <f t="shared" si="93"/>
        <v>23.533421566907812</v>
      </c>
      <c r="V967" s="5">
        <f>U967*(Index!$G$16/Index!$G$7)</f>
        <v>26.625906438216845</v>
      </c>
      <c r="X967" s="7">
        <v>724.1</v>
      </c>
      <c r="Y967" s="20">
        <f t="shared" si="95"/>
        <v>724.1</v>
      </c>
    </row>
    <row r="968" spans="1:25">
      <c r="A968" s="2" t="s">
        <v>1175</v>
      </c>
      <c r="B968" s="2" t="s">
        <v>33</v>
      </c>
      <c r="C968" s="2">
        <v>120</v>
      </c>
      <c r="D968" s="2" t="s">
        <v>1429</v>
      </c>
      <c r="E968" s="2" t="s">
        <v>34</v>
      </c>
      <c r="F968" s="2" t="s">
        <v>197</v>
      </c>
      <c r="G968" s="16">
        <v>139.7131899</v>
      </c>
      <c r="H968" s="16">
        <v>100.71966</v>
      </c>
      <c r="I968" s="16">
        <f t="shared" si="90"/>
        <v>57.561539744047366</v>
      </c>
      <c r="J968" s="7">
        <v>1.7596624830000001</v>
      </c>
      <c r="K968" s="18">
        <v>0</v>
      </c>
      <c r="L968" s="15">
        <v>0.97955364599999994</v>
      </c>
      <c r="M968" s="15">
        <v>0.83762460699999997</v>
      </c>
      <c r="N968" s="7">
        <v>347.13694069126547</v>
      </c>
      <c r="O968" s="8">
        <f t="shared" si="94"/>
        <v>347.14</v>
      </c>
      <c r="P968" s="5">
        <f t="shared" si="91"/>
        <v>348.56020214809968</v>
      </c>
      <c r="Q968" s="5">
        <f t="shared" si="92"/>
        <v>353.96288528139524</v>
      </c>
      <c r="R968" s="10">
        <f>Q968*Index!$H$16</f>
        <v>484.34753746390692</v>
      </c>
      <c r="T968" s="7">
        <v>17.355414910079578</v>
      </c>
      <c r="U968" s="5">
        <f t="shared" si="93"/>
        <v>17.624423841185813</v>
      </c>
      <c r="V968" s="5">
        <f>U968*(Index!$G$16/Index!$G$7)</f>
        <v>19.940417881382956</v>
      </c>
      <c r="X968" s="7">
        <v>495.61</v>
      </c>
      <c r="Y968" s="20">
        <f t="shared" si="95"/>
        <v>495.61</v>
      </c>
    </row>
    <row r="969" spans="1:25">
      <c r="A969" s="2" t="s">
        <v>1176</v>
      </c>
      <c r="B969" s="2" t="s">
        <v>33</v>
      </c>
      <c r="C969" s="2">
        <v>120</v>
      </c>
      <c r="D969" s="2" t="s">
        <v>203</v>
      </c>
      <c r="E969" s="2" t="s">
        <v>34</v>
      </c>
      <c r="F969" s="2" t="s">
        <v>22</v>
      </c>
      <c r="G969" s="16">
        <v>139.7131899</v>
      </c>
      <c r="H969" s="16">
        <v>70.862402329999995</v>
      </c>
      <c r="I969" s="16">
        <f t="shared" si="90"/>
        <v>32.550893535288679</v>
      </c>
      <c r="J969" s="7">
        <v>1.892692501</v>
      </c>
      <c r="K969" s="18">
        <v>1</v>
      </c>
      <c r="L969" s="15">
        <v>1.035402113</v>
      </c>
      <c r="M969" s="15">
        <v>0.79009199200000002</v>
      </c>
      <c r="N969" s="7">
        <v>326.04293871823216</v>
      </c>
      <c r="O969" s="8">
        <f t="shared" si="94"/>
        <v>326.04000000000002</v>
      </c>
      <c r="P969" s="5">
        <f t="shared" si="91"/>
        <v>327.37971476697692</v>
      </c>
      <c r="Q969" s="5">
        <f t="shared" si="92"/>
        <v>332.45410034586507</v>
      </c>
      <c r="R969" s="10">
        <f>Q969*Index!$H$16</f>
        <v>454.91584433855883</v>
      </c>
      <c r="T969" s="7">
        <v>15.48056474909488</v>
      </c>
      <c r="U969" s="5">
        <f t="shared" si="93"/>
        <v>15.720513502705851</v>
      </c>
      <c r="V969" s="5">
        <f>U969*(Index!$G$16/Index!$G$7)</f>
        <v>17.786318087819357</v>
      </c>
      <c r="X969" s="7">
        <v>472.7</v>
      </c>
      <c r="Y969" s="20">
        <f t="shared" si="95"/>
        <v>472.7</v>
      </c>
    </row>
    <row r="970" spans="1:25">
      <c r="A970" s="2" t="s">
        <v>1177</v>
      </c>
      <c r="B970" s="2" t="s">
        <v>33</v>
      </c>
      <c r="C970" s="2">
        <v>120</v>
      </c>
      <c r="D970" s="2" t="s">
        <v>42</v>
      </c>
      <c r="E970" s="2" t="s">
        <v>35</v>
      </c>
      <c r="F970" s="2" t="s">
        <v>22</v>
      </c>
      <c r="G970" s="16">
        <v>139.7131899</v>
      </c>
      <c r="H970" s="16">
        <v>26.088043410000001</v>
      </c>
      <c r="I970" s="16">
        <f t="shared" si="90"/>
        <v>26.084968973934963</v>
      </c>
      <c r="J970" s="7">
        <v>2.483560797</v>
      </c>
      <c r="K970" s="18">
        <v>0</v>
      </c>
      <c r="L970" s="15">
        <v>1.0005027049999999</v>
      </c>
      <c r="M970" s="15">
        <v>0.99947901400000005</v>
      </c>
      <c r="N970" s="7">
        <v>411.76980747162469</v>
      </c>
      <c r="O970" s="8">
        <f t="shared" si="94"/>
        <v>411.77</v>
      </c>
      <c r="P970" s="5">
        <f t="shared" si="91"/>
        <v>413.45806368225834</v>
      </c>
      <c r="Q970" s="5">
        <f t="shared" si="92"/>
        <v>419.86666366933338</v>
      </c>
      <c r="R970" s="10">
        <f>Q970*Index!$H$16</f>
        <v>574.52742382794952</v>
      </c>
      <c r="T970" s="7">
        <v>20.120683641380705</v>
      </c>
      <c r="U970" s="5">
        <f t="shared" si="93"/>
        <v>20.432554237822107</v>
      </c>
      <c r="V970" s="5">
        <f>U970*(Index!$G$16/Index!$G$7)</f>
        <v>23.117559675005065</v>
      </c>
      <c r="X970" s="7">
        <v>597.64</v>
      </c>
      <c r="Y970" s="20">
        <f t="shared" si="95"/>
        <v>597.64</v>
      </c>
    </row>
    <row r="971" spans="1:25">
      <c r="A971" s="2" t="s">
        <v>1178</v>
      </c>
      <c r="B971" s="2" t="s">
        <v>33</v>
      </c>
      <c r="C971" s="2">
        <v>120</v>
      </c>
      <c r="D971" s="2" t="s">
        <v>43</v>
      </c>
      <c r="E971" s="2" t="s">
        <v>35</v>
      </c>
      <c r="F971" s="2" t="s">
        <v>22</v>
      </c>
      <c r="G971" s="16">
        <v>139.7131899</v>
      </c>
      <c r="H971" s="16">
        <v>41.657600870000003</v>
      </c>
      <c r="I971" s="16">
        <f t="shared" si="90"/>
        <v>45.312634730337635</v>
      </c>
      <c r="J971" s="7">
        <v>2.8455207680000001</v>
      </c>
      <c r="K971" s="18">
        <v>0</v>
      </c>
      <c r="L971" s="15">
        <v>1.020924349</v>
      </c>
      <c r="M971" s="15">
        <v>0.99924374900000001</v>
      </c>
      <c r="N971" s="7">
        <v>526.49482682224163</v>
      </c>
      <c r="O971" s="8">
        <f t="shared" si="94"/>
        <v>526.49</v>
      </c>
      <c r="P971" s="5">
        <f t="shared" si="91"/>
        <v>528.65345561221284</v>
      </c>
      <c r="Q971" s="5">
        <f t="shared" si="92"/>
        <v>536.84758417420221</v>
      </c>
      <c r="R971" s="10">
        <f>Q971*Index!$H$16</f>
        <v>734.59906730478144</v>
      </c>
      <c r="T971" s="7">
        <v>20.507882485708286</v>
      </c>
      <c r="U971" s="5">
        <f t="shared" si="93"/>
        <v>20.825754664236765</v>
      </c>
      <c r="V971" s="5">
        <f>U971*(Index!$G$16/Index!$G$7)</f>
        <v>23.562429866762706</v>
      </c>
      <c r="X971" s="7">
        <v>758.16</v>
      </c>
      <c r="Y971" s="20">
        <f t="shared" si="95"/>
        <v>758.16</v>
      </c>
    </row>
    <row r="972" spans="1:25">
      <c r="A972" s="2" t="s">
        <v>1179</v>
      </c>
      <c r="B972" s="2" t="s">
        <v>33</v>
      </c>
      <c r="C972" s="2">
        <v>120</v>
      </c>
      <c r="D972" s="2" t="s">
        <v>44</v>
      </c>
      <c r="E972" s="2" t="s">
        <v>35</v>
      </c>
      <c r="F972" s="2" t="s">
        <v>22</v>
      </c>
      <c r="G972" s="16">
        <v>139.7131899</v>
      </c>
      <c r="H972" s="16">
        <v>56.749723830000001</v>
      </c>
      <c r="I972" s="16">
        <f t="shared" si="90"/>
        <v>63.152592247031805</v>
      </c>
      <c r="J972" s="7">
        <v>2.8938253390000002</v>
      </c>
      <c r="K972" s="18">
        <v>0</v>
      </c>
      <c r="L972" s="15">
        <v>1.0388986330000001</v>
      </c>
      <c r="M972" s="15">
        <v>0.993928272</v>
      </c>
      <c r="N972" s="7">
        <v>587.05814102241345</v>
      </c>
      <c r="O972" s="8">
        <f t="shared" si="94"/>
        <v>587.05999999999995</v>
      </c>
      <c r="P972" s="5">
        <f t="shared" si="91"/>
        <v>589.4650794006053</v>
      </c>
      <c r="Q972" s="5">
        <f t="shared" si="92"/>
        <v>598.60178813131472</v>
      </c>
      <c r="R972" s="10">
        <f>Q972*Index!$H$16</f>
        <v>819.10085508655106</v>
      </c>
      <c r="T972" s="7">
        <v>23.687039123267876</v>
      </c>
      <c r="U972" s="5">
        <f t="shared" si="93"/>
        <v>24.05418822967853</v>
      </c>
      <c r="V972" s="5">
        <f>U972*(Index!$G$16/Index!$G$7)</f>
        <v>27.21510611747528</v>
      </c>
      <c r="X972" s="7">
        <v>846.32</v>
      </c>
      <c r="Y972" s="20">
        <f t="shared" si="95"/>
        <v>846.32</v>
      </c>
    </row>
    <row r="973" spans="1:25">
      <c r="A973" s="2" t="s">
        <v>1180</v>
      </c>
      <c r="B973" s="2" t="s">
        <v>33</v>
      </c>
      <c r="C973" s="2">
        <v>120</v>
      </c>
      <c r="D973" s="2" t="s">
        <v>45</v>
      </c>
      <c r="E973" s="2" t="s">
        <v>35</v>
      </c>
      <c r="F973" s="2" t="s">
        <v>22</v>
      </c>
      <c r="G973" s="16">
        <v>139.7131899</v>
      </c>
      <c r="H973" s="16">
        <v>74.878088030000001</v>
      </c>
      <c r="I973" s="16">
        <f t="shared" si="90"/>
        <v>87.38499101800619</v>
      </c>
      <c r="J973" s="7">
        <v>2.8295098699999999</v>
      </c>
      <c r="K973" s="18">
        <v>0</v>
      </c>
      <c r="L973" s="15">
        <v>1.059430622</v>
      </c>
      <c r="M973" s="15">
        <v>0.99891622599999996</v>
      </c>
      <c r="N973" s="7">
        <v>642.57654428081946</v>
      </c>
      <c r="O973" s="8">
        <f t="shared" si="94"/>
        <v>642.58000000000004</v>
      </c>
      <c r="P973" s="5">
        <f t="shared" si="91"/>
        <v>645.21110811237077</v>
      </c>
      <c r="Q973" s="5">
        <f t="shared" si="92"/>
        <v>655.21188028811252</v>
      </c>
      <c r="R973" s="10">
        <f>Q973*Index!$H$16</f>
        <v>896.56366226745695</v>
      </c>
      <c r="T973" s="7">
        <v>19.404924620129865</v>
      </c>
      <c r="U973" s="5">
        <f t="shared" si="93"/>
        <v>19.705700951741878</v>
      </c>
      <c r="V973" s="5">
        <f>U973*(Index!$G$16/Index!$G$7)</f>
        <v>22.295191897567356</v>
      </c>
      <c r="X973" s="7">
        <v>918.86</v>
      </c>
      <c r="Y973" s="20">
        <f t="shared" si="95"/>
        <v>918.86</v>
      </c>
    </row>
    <row r="974" spans="1:25">
      <c r="A974" s="2" t="s">
        <v>1181</v>
      </c>
      <c r="B974" s="2" t="s">
        <v>33</v>
      </c>
      <c r="C974" s="2">
        <v>120</v>
      </c>
      <c r="D974" s="2" t="s">
        <v>1434</v>
      </c>
      <c r="E974" s="2" t="s">
        <v>35</v>
      </c>
      <c r="F974" s="2" t="s">
        <v>22</v>
      </c>
      <c r="G974" s="16">
        <v>139.7131899</v>
      </c>
      <c r="H974" s="16">
        <v>94.18569918</v>
      </c>
      <c r="I974" s="16">
        <f t="shared" si="90"/>
        <v>104.00101801342754</v>
      </c>
      <c r="J974" s="7">
        <v>2.8900842249999998</v>
      </c>
      <c r="K974" s="18">
        <v>0</v>
      </c>
      <c r="L974" s="15">
        <v>1.0519122460000001</v>
      </c>
      <c r="M974" s="15">
        <v>0.99054264599999997</v>
      </c>
      <c r="N974" s="7">
        <v>704.3545875732874</v>
      </c>
      <c r="O974" s="8">
        <f t="shared" si="94"/>
        <v>704.35</v>
      </c>
      <c r="P974" s="5">
        <f t="shared" si="91"/>
        <v>707.24244138233792</v>
      </c>
      <c r="Q974" s="5">
        <f t="shared" si="92"/>
        <v>718.20469922376424</v>
      </c>
      <c r="R974" s="10">
        <f>Q974*Index!$H$16</f>
        <v>982.76031733522586</v>
      </c>
      <c r="T974" s="7">
        <v>19.539889503726229</v>
      </c>
      <c r="U974" s="5">
        <f t="shared" si="93"/>
        <v>19.842757791033986</v>
      </c>
      <c r="V974" s="5">
        <f>U974*(Index!$G$16/Index!$G$7)</f>
        <v>22.450259131175276</v>
      </c>
      <c r="X974" s="7">
        <v>1005.21</v>
      </c>
      <c r="Y974" s="20">
        <f t="shared" si="95"/>
        <v>1005.21</v>
      </c>
    </row>
    <row r="975" spans="1:25">
      <c r="A975" s="2" t="s">
        <v>1182</v>
      </c>
      <c r="B975" s="2" t="s">
        <v>33</v>
      </c>
      <c r="C975" s="2">
        <v>120</v>
      </c>
      <c r="D975" s="2" t="s">
        <v>1435</v>
      </c>
      <c r="E975" s="2" t="s">
        <v>35</v>
      </c>
      <c r="F975" s="2" t="s">
        <v>197</v>
      </c>
      <c r="G975" s="16">
        <v>139.7131899</v>
      </c>
      <c r="H975" s="16">
        <v>128.70721710000001</v>
      </c>
      <c r="I975" s="16">
        <f t="shared" si="90"/>
        <v>153.70226814092601</v>
      </c>
      <c r="J975" s="7">
        <v>3.2655199760000002</v>
      </c>
      <c r="K975" s="18">
        <v>0</v>
      </c>
      <c r="L975" s="15">
        <v>1.096866782</v>
      </c>
      <c r="M975" s="15">
        <v>0.99658323100000001</v>
      </c>
      <c r="N975" s="7">
        <v>958.15403934319511</v>
      </c>
      <c r="O975" s="8">
        <f t="shared" si="94"/>
        <v>958.15</v>
      </c>
      <c r="P975" s="5">
        <f t="shared" si="91"/>
        <v>962.0824709045022</v>
      </c>
      <c r="Q975" s="5">
        <f t="shared" si="92"/>
        <v>976.99474920352202</v>
      </c>
      <c r="R975" s="10">
        <f>Q975*Index!$H$16</f>
        <v>1336.8774540181021</v>
      </c>
      <c r="T975" s="7">
        <v>24.844786094897643</v>
      </c>
      <c r="U975" s="5">
        <f t="shared" si="93"/>
        <v>25.229880279368558</v>
      </c>
      <c r="V975" s="5">
        <f>U975*(Index!$G$16/Index!$G$7)</f>
        <v>28.545293758324789</v>
      </c>
      <c r="X975" s="7">
        <v>1365.42</v>
      </c>
      <c r="Y975" s="20">
        <f t="shared" si="95"/>
        <v>1365.42</v>
      </c>
    </row>
    <row r="976" spans="1:25">
      <c r="A976" s="2" t="s">
        <v>1183</v>
      </c>
      <c r="B976" s="2" t="s">
        <v>33</v>
      </c>
      <c r="C976" s="2">
        <v>120</v>
      </c>
      <c r="D976" s="2" t="s">
        <v>1429</v>
      </c>
      <c r="E976" s="2" t="s">
        <v>35</v>
      </c>
      <c r="F976" s="2" t="s">
        <v>197</v>
      </c>
      <c r="G976" s="16">
        <v>139.7131899</v>
      </c>
      <c r="H976" s="16">
        <v>95.785309229999996</v>
      </c>
      <c r="I976" s="16">
        <f t="shared" si="90"/>
        <v>82.856864597727366</v>
      </c>
      <c r="J976" s="7">
        <v>3.3971029829999999</v>
      </c>
      <c r="K976" s="18">
        <v>0</v>
      </c>
      <c r="L976" s="15">
        <v>0.97955364599999994</v>
      </c>
      <c r="M976" s="15">
        <v>0.96482903200000003</v>
      </c>
      <c r="N976" s="7">
        <v>756.09339609861797</v>
      </c>
      <c r="O976" s="8">
        <f t="shared" si="94"/>
        <v>756.09</v>
      </c>
      <c r="P976" s="5">
        <f t="shared" si="91"/>
        <v>759.19337902262225</v>
      </c>
      <c r="Q976" s="5">
        <f t="shared" si="92"/>
        <v>770.96087639747293</v>
      </c>
      <c r="R976" s="10">
        <f>Q976*Index!$H$16</f>
        <v>1054.9495935633865</v>
      </c>
      <c r="T976" s="7">
        <v>21.831883682874235</v>
      </c>
      <c r="U976" s="5">
        <f t="shared" si="93"/>
        <v>22.170277879958785</v>
      </c>
      <c r="V976" s="5">
        <f>U976*(Index!$G$16/Index!$G$7)</f>
        <v>25.083634475452712</v>
      </c>
      <c r="X976" s="7">
        <v>1061.46</v>
      </c>
      <c r="Y976" s="20">
        <f t="shared" si="95"/>
        <v>1061.46</v>
      </c>
    </row>
    <row r="977" spans="1:25">
      <c r="A977" s="2" t="s">
        <v>1184</v>
      </c>
      <c r="B977" s="2" t="s">
        <v>33</v>
      </c>
      <c r="C977" s="2">
        <v>120</v>
      </c>
      <c r="D977" s="2" t="s">
        <v>203</v>
      </c>
      <c r="E977" s="2" t="s">
        <v>35</v>
      </c>
      <c r="F977" s="2" t="s">
        <v>22</v>
      </c>
      <c r="G977" s="16">
        <v>139.7131899</v>
      </c>
      <c r="H977" s="16">
        <v>67.390733060000002</v>
      </c>
      <c r="I977" s="16">
        <f t="shared" si="90"/>
        <v>73.552266665817314</v>
      </c>
      <c r="J977" s="7">
        <v>3.1795770999999999</v>
      </c>
      <c r="K977" s="18">
        <v>1</v>
      </c>
      <c r="L977" s="15">
        <v>1.035402113</v>
      </c>
      <c r="M977" s="15">
        <v>0.99454203699999999</v>
      </c>
      <c r="N977" s="7">
        <v>678.09396150654766</v>
      </c>
      <c r="O977" s="8">
        <f t="shared" si="94"/>
        <v>678.09</v>
      </c>
      <c r="P977" s="5">
        <f t="shared" si="91"/>
        <v>680.87414674872446</v>
      </c>
      <c r="Q977" s="5">
        <f t="shared" si="92"/>
        <v>691.42769602332976</v>
      </c>
      <c r="R977" s="10">
        <f>Q977*Index!$H$16</f>
        <v>946.11982167850431</v>
      </c>
      <c r="T977" s="7">
        <v>18.747227781670688</v>
      </c>
      <c r="U977" s="5">
        <f t="shared" si="93"/>
        <v>19.037809812286586</v>
      </c>
      <c r="V977" s="5">
        <f>U977*(Index!$G$16/Index!$G$7)</f>
        <v>21.539534377070762</v>
      </c>
      <c r="X977" s="7">
        <v>967.66</v>
      </c>
      <c r="Y977" s="20">
        <f t="shared" si="95"/>
        <v>967.66</v>
      </c>
    </row>
    <row r="978" spans="1:25">
      <c r="A978" s="2" t="s">
        <v>1185</v>
      </c>
      <c r="B978" s="2" t="s">
        <v>33</v>
      </c>
      <c r="C978" s="2">
        <v>120</v>
      </c>
      <c r="D978" s="2" t="s">
        <v>42</v>
      </c>
      <c r="E978" s="2" t="s">
        <v>36</v>
      </c>
      <c r="F978" s="2" t="s">
        <v>22</v>
      </c>
      <c r="G978" s="16">
        <v>139.7131899</v>
      </c>
      <c r="H978" s="16">
        <v>28.235155079999998</v>
      </c>
      <c r="I978" s="16">
        <f t="shared" si="90"/>
        <v>28.097038259077948</v>
      </c>
      <c r="J978" s="7">
        <v>1.9388135200000001</v>
      </c>
      <c r="K978" s="18">
        <v>0</v>
      </c>
      <c r="L978" s="15">
        <v>1.0005027049999999</v>
      </c>
      <c r="M978" s="15">
        <v>0.99867558400000001</v>
      </c>
      <c r="N978" s="7">
        <v>325.35273907588783</v>
      </c>
      <c r="O978" s="8">
        <f t="shared" si="94"/>
        <v>325.35000000000002</v>
      </c>
      <c r="P978" s="5">
        <f t="shared" si="91"/>
        <v>326.68668530609898</v>
      </c>
      <c r="Q978" s="5">
        <f t="shared" si="92"/>
        <v>331.75032892834355</v>
      </c>
      <c r="R978" s="10">
        <f>Q978*Index!$H$16</f>
        <v>453.9528339010576</v>
      </c>
      <c r="T978" s="7">
        <v>17.220788835072668</v>
      </c>
      <c r="U978" s="5">
        <f t="shared" si="93"/>
        <v>17.487711062016295</v>
      </c>
      <c r="V978" s="5">
        <f>U978*(Index!$G$16/Index!$G$7)</f>
        <v>19.78573992022346</v>
      </c>
      <c r="X978" s="7">
        <v>473.74</v>
      </c>
      <c r="Y978" s="20">
        <f t="shared" si="95"/>
        <v>473.74</v>
      </c>
    </row>
    <row r="979" spans="1:25">
      <c r="A979" s="2" t="s">
        <v>1186</v>
      </c>
      <c r="B979" s="2" t="s">
        <v>33</v>
      </c>
      <c r="C979" s="2">
        <v>120</v>
      </c>
      <c r="D979" s="2" t="s">
        <v>43</v>
      </c>
      <c r="E979" s="2" t="s">
        <v>36</v>
      </c>
      <c r="F979" s="2" t="s">
        <v>22</v>
      </c>
      <c r="G979" s="16">
        <v>139.7131899</v>
      </c>
      <c r="H979" s="16">
        <v>45.086109700000002</v>
      </c>
      <c r="I979" s="16">
        <f t="shared" si="90"/>
        <v>48.695752839858415</v>
      </c>
      <c r="J979" s="7">
        <v>2.2154964810000002</v>
      </c>
      <c r="K979" s="18">
        <v>0</v>
      </c>
      <c r="L979" s="15">
        <v>1.020924349</v>
      </c>
      <c r="M979" s="15">
        <v>0.99863694700000005</v>
      </c>
      <c r="N979" s="7">
        <v>417.4193497155452</v>
      </c>
      <c r="O979" s="8">
        <f t="shared" si="94"/>
        <v>417.42</v>
      </c>
      <c r="P979" s="5">
        <f t="shared" si="91"/>
        <v>419.13076904937896</v>
      </c>
      <c r="Q979" s="5">
        <f t="shared" si="92"/>
        <v>425.62729596964436</v>
      </c>
      <c r="R979" s="10">
        <f>Q979*Index!$H$16</f>
        <v>582.41002447595963</v>
      </c>
      <c r="T979" s="7">
        <v>17.324363892721014</v>
      </c>
      <c r="U979" s="5">
        <f t="shared" si="93"/>
        <v>17.592891533058189</v>
      </c>
      <c r="V979" s="5">
        <f>U979*(Index!$G$16/Index!$G$7)</f>
        <v>19.904741968995964</v>
      </c>
      <c r="X979" s="7">
        <v>602.30999999999995</v>
      </c>
      <c r="Y979" s="20">
        <f t="shared" si="95"/>
        <v>602.30999999999995</v>
      </c>
    </row>
    <row r="980" spans="1:25">
      <c r="A980" s="2" t="s">
        <v>1187</v>
      </c>
      <c r="B980" s="2" t="s">
        <v>33</v>
      </c>
      <c r="C980" s="2">
        <v>120</v>
      </c>
      <c r="D980" s="2" t="s">
        <v>44</v>
      </c>
      <c r="E980" s="2" t="s">
        <v>36</v>
      </c>
      <c r="F980" s="2" t="s">
        <v>22</v>
      </c>
      <c r="G980" s="16">
        <v>139.7131899</v>
      </c>
      <c r="H980" s="16">
        <v>61.420268810000003</v>
      </c>
      <c r="I980" s="16">
        <f t="shared" si="90"/>
        <v>60.587796451705913</v>
      </c>
      <c r="J980" s="7">
        <v>2.2527385089999998</v>
      </c>
      <c r="K980" s="18">
        <v>0</v>
      </c>
      <c r="L980" s="15">
        <v>1.0388986330000001</v>
      </c>
      <c r="M980" s="15">
        <v>0.95857388099999996</v>
      </c>
      <c r="N980" s="7">
        <v>451.22574542771059</v>
      </c>
      <c r="O980" s="8">
        <f t="shared" si="94"/>
        <v>451.23</v>
      </c>
      <c r="P980" s="5">
        <f t="shared" si="91"/>
        <v>453.07577098396422</v>
      </c>
      <c r="Q980" s="5">
        <f t="shared" si="92"/>
        <v>460.09844543421571</v>
      </c>
      <c r="R980" s="10">
        <f>Q980*Index!$H$16</f>
        <v>629.57885785079873</v>
      </c>
      <c r="T980" s="7">
        <v>17.080233161688621</v>
      </c>
      <c r="U980" s="5">
        <f t="shared" si="93"/>
        <v>17.344976775694796</v>
      </c>
      <c r="V980" s="5">
        <f>U980*(Index!$G$16/Index!$G$7)</f>
        <v>19.624249176418235</v>
      </c>
      <c r="X980" s="7">
        <v>649.20000000000005</v>
      </c>
      <c r="Y980" s="20">
        <f t="shared" si="95"/>
        <v>649.20000000000005</v>
      </c>
    </row>
    <row r="981" spans="1:25">
      <c r="A981" s="2" t="s">
        <v>1188</v>
      </c>
      <c r="B981" s="2" t="s">
        <v>33</v>
      </c>
      <c r="C981" s="2">
        <v>120</v>
      </c>
      <c r="D981" s="2" t="s">
        <v>45</v>
      </c>
      <c r="E981" s="2" t="s">
        <v>36</v>
      </c>
      <c r="F981" s="2" t="s">
        <v>22</v>
      </c>
      <c r="G981" s="16">
        <v>139.7131899</v>
      </c>
      <c r="H981" s="16">
        <v>81.040552469999994</v>
      </c>
      <c r="I981" s="16">
        <f t="shared" si="90"/>
        <v>92.452578950463334</v>
      </c>
      <c r="J981" s="7">
        <v>2.2702296660000001</v>
      </c>
      <c r="K981" s="18">
        <v>0</v>
      </c>
      <c r="L981" s="15">
        <v>1.059430622</v>
      </c>
      <c r="M981" s="15">
        <v>0.99269901299999996</v>
      </c>
      <c r="N981" s="7">
        <v>527.06961582045255</v>
      </c>
      <c r="O981" s="8">
        <f t="shared" si="94"/>
        <v>527.07000000000005</v>
      </c>
      <c r="P981" s="5">
        <f t="shared" si="91"/>
        <v>529.23060124531639</v>
      </c>
      <c r="Q981" s="5">
        <f t="shared" si="92"/>
        <v>537.43367556461885</v>
      </c>
      <c r="R981" s="10">
        <f>Q981*Index!$H$16</f>
        <v>735.40104947150337</v>
      </c>
      <c r="T981" s="7">
        <v>16.276809210707771</v>
      </c>
      <c r="U981" s="5">
        <f t="shared" si="93"/>
        <v>16.529099753473744</v>
      </c>
      <c r="V981" s="5">
        <f>U981*(Index!$G$16/Index!$G$7)</f>
        <v>18.701159212768591</v>
      </c>
      <c r="X981" s="7">
        <v>754.1</v>
      </c>
      <c r="Y981" s="20">
        <f t="shared" si="95"/>
        <v>754.1</v>
      </c>
    </row>
    <row r="982" spans="1:25">
      <c r="A982" s="2" t="s">
        <v>1189</v>
      </c>
      <c r="B982" s="2" t="s">
        <v>33</v>
      </c>
      <c r="C982" s="2">
        <v>120</v>
      </c>
      <c r="D982" s="2" t="s">
        <v>1434</v>
      </c>
      <c r="E982" s="2" t="s">
        <v>36</v>
      </c>
      <c r="F982" s="2" t="s">
        <v>22</v>
      </c>
      <c r="G982" s="16">
        <v>139.7131899</v>
      </c>
      <c r="H982" s="16">
        <v>101.9370625</v>
      </c>
      <c r="I982" s="16">
        <f t="shared" si="90"/>
        <v>98.163653196140331</v>
      </c>
      <c r="J982" s="7">
        <v>2.376519697</v>
      </c>
      <c r="K982" s="18">
        <v>0</v>
      </c>
      <c r="L982" s="15">
        <v>1.0519122460000001</v>
      </c>
      <c r="M982" s="15">
        <v>0.93580508799999995</v>
      </c>
      <c r="N982" s="7">
        <v>565.31900310755555</v>
      </c>
      <c r="O982" s="8">
        <f t="shared" si="94"/>
        <v>565.32000000000005</v>
      </c>
      <c r="P982" s="5">
        <f t="shared" si="91"/>
        <v>567.63681102029648</v>
      </c>
      <c r="Q982" s="5">
        <f t="shared" si="92"/>
        <v>576.43518159111113</v>
      </c>
      <c r="R982" s="10">
        <f>Q982*Index!$H$16</f>
        <v>788.76902726470553</v>
      </c>
      <c r="T982" s="7">
        <v>17.742097379691312</v>
      </c>
      <c r="U982" s="5">
        <f t="shared" si="93"/>
        <v>18.01709988907653</v>
      </c>
      <c r="V982" s="5">
        <f>U982*(Index!$G$16/Index!$G$7)</f>
        <v>20.384694786971945</v>
      </c>
      <c r="X982" s="7">
        <v>809.15</v>
      </c>
      <c r="Y982" s="20">
        <f t="shared" si="95"/>
        <v>809.15</v>
      </c>
    </row>
    <row r="983" spans="1:25">
      <c r="A983" s="2" t="s">
        <v>1190</v>
      </c>
      <c r="B983" s="2" t="s">
        <v>33</v>
      </c>
      <c r="C983" s="2">
        <v>120</v>
      </c>
      <c r="D983" s="2" t="s">
        <v>1435</v>
      </c>
      <c r="E983" s="2" t="s">
        <v>36</v>
      </c>
      <c r="F983" s="2" t="s">
        <v>197</v>
      </c>
      <c r="G983" s="16">
        <v>139.7131899</v>
      </c>
      <c r="H983" s="16">
        <v>139.3001558</v>
      </c>
      <c r="I983" s="16">
        <f t="shared" si="90"/>
        <v>151.35289158156232</v>
      </c>
      <c r="J983" s="7">
        <v>2.2687516570000001</v>
      </c>
      <c r="K983" s="18">
        <v>0</v>
      </c>
      <c r="L983" s="15">
        <v>1.096866782</v>
      </c>
      <c r="M983" s="15">
        <v>0.95107055900000004</v>
      </c>
      <c r="N983" s="7">
        <v>660.35665469801506</v>
      </c>
      <c r="O983" s="8">
        <f t="shared" si="94"/>
        <v>660.36</v>
      </c>
      <c r="P983" s="5">
        <f t="shared" si="91"/>
        <v>663.06411698227691</v>
      </c>
      <c r="Q983" s="5">
        <f t="shared" si="92"/>
        <v>673.34161079550222</v>
      </c>
      <c r="R983" s="10">
        <f>Q983*Index!$H$16</f>
        <v>921.37160313153265</v>
      </c>
      <c r="T983" s="7">
        <v>21.563347344662407</v>
      </c>
      <c r="U983" s="5">
        <f t="shared" si="93"/>
        <v>21.897579228504675</v>
      </c>
      <c r="V983" s="5">
        <f>U983*(Index!$G$16/Index!$G$7)</f>
        <v>24.775100981553333</v>
      </c>
      <c r="X983" s="7">
        <v>946.15</v>
      </c>
      <c r="Y983" s="20">
        <f t="shared" si="95"/>
        <v>946.15</v>
      </c>
    </row>
    <row r="984" spans="1:25">
      <c r="A984" s="2" t="s">
        <v>1191</v>
      </c>
      <c r="B984" s="2" t="s">
        <v>33</v>
      </c>
      <c r="C984" s="2">
        <v>120</v>
      </c>
      <c r="D984" s="2" t="s">
        <v>1429</v>
      </c>
      <c r="E984" s="2" t="s">
        <v>36</v>
      </c>
      <c r="F984" s="2" t="s">
        <v>197</v>
      </c>
      <c r="G984" s="16">
        <v>139.7131899</v>
      </c>
      <c r="H984" s="16">
        <v>103.66869389999999</v>
      </c>
      <c r="I984" s="16">
        <f t="shared" si="90"/>
        <v>87.558084838431057</v>
      </c>
      <c r="J984" s="7">
        <v>2.4663802760000002</v>
      </c>
      <c r="K984" s="18">
        <v>0</v>
      </c>
      <c r="L984" s="15">
        <v>0.97955364599999994</v>
      </c>
      <c r="M984" s="15">
        <v>0.95329666599999996</v>
      </c>
      <c r="N984" s="7">
        <v>560.5373894563927</v>
      </c>
      <c r="O984" s="8">
        <f t="shared" si="94"/>
        <v>560.54</v>
      </c>
      <c r="P984" s="5">
        <f t="shared" si="91"/>
        <v>562.83559275316395</v>
      </c>
      <c r="Q984" s="5">
        <f t="shared" si="92"/>
        <v>571.55954444083807</v>
      </c>
      <c r="R984" s="10">
        <f>Q984*Index!$H$16</f>
        <v>782.0974157893246</v>
      </c>
      <c r="T984" s="7">
        <v>18.960503217833629</v>
      </c>
      <c r="U984" s="5">
        <f t="shared" si="93"/>
        <v>19.254391017710052</v>
      </c>
      <c r="V984" s="5">
        <f>U984*(Index!$G$16/Index!$G$7)</f>
        <v>21.78457613164462</v>
      </c>
      <c r="X984" s="7">
        <v>790.05</v>
      </c>
      <c r="Y984" s="20">
        <f t="shared" si="95"/>
        <v>790.05</v>
      </c>
    </row>
    <row r="985" spans="1:25">
      <c r="A985" s="2" t="s">
        <v>1192</v>
      </c>
      <c r="B985" s="2" t="s">
        <v>33</v>
      </c>
      <c r="C985" s="2">
        <v>120</v>
      </c>
      <c r="D985" s="2" t="s">
        <v>203</v>
      </c>
      <c r="E985" s="2" t="s">
        <v>36</v>
      </c>
      <c r="F985" s="2" t="s">
        <v>22</v>
      </c>
      <c r="G985" s="16">
        <v>139.7131899</v>
      </c>
      <c r="H985" s="16">
        <v>72.937270319999996</v>
      </c>
      <c r="I985" s="16">
        <f t="shared" si="90"/>
        <v>72.043533153257215</v>
      </c>
      <c r="J985" s="7">
        <v>2.5706021670000001</v>
      </c>
      <c r="K985" s="18">
        <v>1</v>
      </c>
      <c r="L985" s="15">
        <v>1.035402113</v>
      </c>
      <c r="M985" s="15">
        <v>0.96174919999999997</v>
      </c>
      <c r="N985" s="7">
        <v>544.34229098122671</v>
      </c>
      <c r="O985" s="8">
        <f t="shared" si="94"/>
        <v>544.34</v>
      </c>
      <c r="P985" s="5">
        <f t="shared" si="91"/>
        <v>546.57409437424974</v>
      </c>
      <c r="Q985" s="5">
        <f t="shared" si="92"/>
        <v>555.04599283705068</v>
      </c>
      <c r="R985" s="10">
        <f>Q985*Index!$H$16</f>
        <v>759.50098439308078</v>
      </c>
      <c r="T985" s="7">
        <v>19.476353850494288</v>
      </c>
      <c r="U985" s="5">
        <f t="shared" si="93"/>
        <v>19.77823733517695</v>
      </c>
      <c r="V985" s="5">
        <f>U985*(Index!$G$16/Index!$G$7)</f>
        <v>22.377260157519178</v>
      </c>
      <c r="X985" s="7">
        <v>781.88</v>
      </c>
      <c r="Y985" s="20">
        <f t="shared" si="95"/>
        <v>781.88</v>
      </c>
    </row>
    <row r="986" spans="1:25">
      <c r="A986" s="2" t="s">
        <v>1193</v>
      </c>
      <c r="B986" s="2" t="s">
        <v>33</v>
      </c>
      <c r="C986" s="2">
        <v>120</v>
      </c>
      <c r="D986" s="2" t="s">
        <v>42</v>
      </c>
      <c r="E986" s="2" t="s">
        <v>37</v>
      </c>
      <c r="F986" s="2" t="s">
        <v>22</v>
      </c>
      <c r="G986" s="16">
        <v>139.7131899</v>
      </c>
      <c r="H986" s="16">
        <v>24.000134989999999</v>
      </c>
      <c r="I986" s="16">
        <f t="shared" si="90"/>
        <v>24.08243449698881</v>
      </c>
      <c r="J986" s="7">
        <v>1.354902432</v>
      </c>
      <c r="K986" s="18">
        <v>1</v>
      </c>
      <c r="L986" s="15">
        <v>1.0005027049999999</v>
      </c>
      <c r="M986" s="15">
        <v>1</v>
      </c>
      <c r="N986" s="7">
        <v>221.92708970000001</v>
      </c>
      <c r="O986" s="8">
        <f t="shared" si="94"/>
        <v>221.93</v>
      </c>
      <c r="P986" s="5">
        <f t="shared" si="91"/>
        <v>222.83699076777</v>
      </c>
      <c r="Q986" s="5">
        <f t="shared" si="92"/>
        <v>226.29096412467047</v>
      </c>
      <c r="R986" s="10">
        <f>Q986*Index!$H$16</f>
        <v>309.64679004970907</v>
      </c>
      <c r="T986" s="7">
        <v>16.47488006</v>
      </c>
      <c r="U986" s="5">
        <f t="shared" si="93"/>
        <v>16.73024070093</v>
      </c>
      <c r="V986" s="5">
        <f>U986*(Index!$G$16/Index!$G$7)</f>
        <v>18.928731732669199</v>
      </c>
      <c r="X986" s="7">
        <v>328.58</v>
      </c>
      <c r="Y986" s="20">
        <f t="shared" si="95"/>
        <v>328.58</v>
      </c>
    </row>
    <row r="987" spans="1:25">
      <c r="A987" s="2" t="s">
        <v>1194</v>
      </c>
      <c r="B987" s="2" t="s">
        <v>33</v>
      </c>
      <c r="C987" s="2">
        <v>120</v>
      </c>
      <c r="D987" s="2" t="s">
        <v>43</v>
      </c>
      <c r="E987" s="2" t="s">
        <v>37</v>
      </c>
      <c r="F987" s="2" t="s">
        <v>22</v>
      </c>
      <c r="G987" s="16">
        <v>139.7131899</v>
      </c>
      <c r="H987" s="16">
        <v>38.323611569999997</v>
      </c>
      <c r="I987" s="16">
        <f t="shared" si="90"/>
        <v>41.938787533092267</v>
      </c>
      <c r="J987" s="7">
        <v>1.680150271</v>
      </c>
      <c r="K987" s="18">
        <v>0</v>
      </c>
      <c r="L987" s="15">
        <v>1.020924349</v>
      </c>
      <c r="M987" s="15">
        <v>0.99939410799999995</v>
      </c>
      <c r="N987" s="7">
        <v>305.20261926523909</v>
      </c>
      <c r="O987" s="8">
        <f t="shared" si="94"/>
        <v>305.2</v>
      </c>
      <c r="P987" s="5">
        <f t="shared" si="91"/>
        <v>306.45395000422656</v>
      </c>
      <c r="Q987" s="5">
        <f t="shared" si="92"/>
        <v>311.20398622929207</v>
      </c>
      <c r="R987" s="10">
        <f>Q987*Index!$H$16</f>
        <v>425.83810519930751</v>
      </c>
      <c r="T987" s="7">
        <v>17.530358346734779</v>
      </c>
      <c r="U987" s="5">
        <f t="shared" si="93"/>
        <v>17.802078901109169</v>
      </c>
      <c r="V987" s="5">
        <f>U987*(Index!$G$16/Index!$G$7)</f>
        <v>20.141418275241815</v>
      </c>
      <c r="X987" s="7">
        <v>445.98</v>
      </c>
      <c r="Y987" s="20">
        <f t="shared" si="95"/>
        <v>445.98</v>
      </c>
    </row>
    <row r="988" spans="1:25">
      <c r="A988" s="2" t="s">
        <v>1195</v>
      </c>
      <c r="B988" s="2" t="s">
        <v>33</v>
      </c>
      <c r="C988" s="2">
        <v>120</v>
      </c>
      <c r="D988" s="2" t="s">
        <v>44</v>
      </c>
      <c r="E988" s="2" t="s">
        <v>37</v>
      </c>
      <c r="F988" s="2" t="s">
        <v>22</v>
      </c>
      <c r="G988" s="16">
        <v>139.7131899</v>
      </c>
      <c r="H988" s="16">
        <v>52.207863869999997</v>
      </c>
      <c r="I988" s="16">
        <f t="shared" si="90"/>
        <v>56.943588274336832</v>
      </c>
      <c r="J988" s="7">
        <v>1.7236048470000001</v>
      </c>
      <c r="K988" s="18">
        <v>0</v>
      </c>
      <c r="L988" s="15">
        <v>1.0388986330000001</v>
      </c>
      <c r="M988" s="15">
        <v>0.986309294</v>
      </c>
      <c r="N988" s="7">
        <v>338.95857605914745</v>
      </c>
      <c r="O988" s="8">
        <f t="shared" si="94"/>
        <v>338.96</v>
      </c>
      <c r="P988" s="5">
        <f t="shared" si="91"/>
        <v>340.34830622098997</v>
      </c>
      <c r="Q988" s="5">
        <f t="shared" si="92"/>
        <v>345.62370496741534</v>
      </c>
      <c r="R988" s="10">
        <f>Q988*Index!$H$16</f>
        <v>472.93656298749346</v>
      </c>
      <c r="T988" s="7">
        <v>18.882906938412102</v>
      </c>
      <c r="U988" s="5">
        <f t="shared" si="93"/>
        <v>19.17559199595749</v>
      </c>
      <c r="V988" s="5">
        <f>U988*(Index!$G$16/Index!$G$7)</f>
        <v>21.695422271266025</v>
      </c>
      <c r="X988" s="7">
        <v>494.63</v>
      </c>
      <c r="Y988" s="20">
        <f t="shared" si="95"/>
        <v>494.63</v>
      </c>
    </row>
    <row r="989" spans="1:25">
      <c r="A989" s="2" t="s">
        <v>1196</v>
      </c>
      <c r="B989" s="2" t="s">
        <v>33</v>
      </c>
      <c r="C989" s="2">
        <v>120</v>
      </c>
      <c r="D989" s="2" t="s">
        <v>45</v>
      </c>
      <c r="E989" s="2" t="s">
        <v>37</v>
      </c>
      <c r="F989" s="2" t="s">
        <v>22</v>
      </c>
      <c r="G989" s="16">
        <v>139.7131899</v>
      </c>
      <c r="H989" s="16">
        <v>68.885357420000005</v>
      </c>
      <c r="I989" s="16">
        <f t="shared" si="90"/>
        <v>80.558534638881582</v>
      </c>
      <c r="J989" s="7">
        <v>1.709571073</v>
      </c>
      <c r="K989" s="18">
        <v>0</v>
      </c>
      <c r="L989" s="15">
        <v>1.059430622</v>
      </c>
      <c r="M989" s="15">
        <v>0.99672408000000001</v>
      </c>
      <c r="N989" s="7">
        <v>376.57016855127017</v>
      </c>
      <c r="O989" s="8">
        <f t="shared" si="94"/>
        <v>376.57</v>
      </c>
      <c r="P989" s="5">
        <f t="shared" si="91"/>
        <v>378.11410624233037</v>
      </c>
      <c r="Q989" s="5">
        <f t="shared" si="92"/>
        <v>383.97487488908649</v>
      </c>
      <c r="R989" s="10">
        <f>Q989*Index!$H$16</f>
        <v>525.41464891917019</v>
      </c>
      <c r="T989" s="7">
        <v>16.37294638123085</v>
      </c>
      <c r="U989" s="5">
        <f t="shared" si="93"/>
        <v>16.62672705013993</v>
      </c>
      <c r="V989" s="5">
        <f>U989*(Index!$G$16/Index!$G$7)</f>
        <v>18.811615538019023</v>
      </c>
      <c r="X989" s="7">
        <v>544.23</v>
      </c>
      <c r="Y989" s="20">
        <f t="shared" si="95"/>
        <v>544.23</v>
      </c>
    </row>
    <row r="990" spans="1:25">
      <c r="A990" s="2" t="s">
        <v>1197</v>
      </c>
      <c r="B990" s="2" t="s">
        <v>33</v>
      </c>
      <c r="C990" s="2">
        <v>120</v>
      </c>
      <c r="D990" s="2" t="s">
        <v>1434</v>
      </c>
      <c r="E990" s="2" t="s">
        <v>37</v>
      </c>
      <c r="F990" s="2" t="s">
        <v>22</v>
      </c>
      <c r="G990" s="16">
        <v>139.7131899</v>
      </c>
      <c r="H990" s="16">
        <v>86.647718650000002</v>
      </c>
      <c r="I990" s="16">
        <f t="shared" si="90"/>
        <v>94.598406117310418</v>
      </c>
      <c r="J990" s="7">
        <v>1.7121599869999999</v>
      </c>
      <c r="K990" s="18">
        <v>0</v>
      </c>
      <c r="L990" s="15">
        <v>1.0519122460000001</v>
      </c>
      <c r="M990" s="15">
        <v>0.984040205</v>
      </c>
      <c r="N990" s="7">
        <v>401.17893913378686</v>
      </c>
      <c r="O990" s="8">
        <f t="shared" si="94"/>
        <v>401.18</v>
      </c>
      <c r="P990" s="5">
        <f t="shared" si="91"/>
        <v>402.82377278423536</v>
      </c>
      <c r="Q990" s="5">
        <f t="shared" si="92"/>
        <v>409.06754126239105</v>
      </c>
      <c r="R990" s="10">
        <f>Q990*Index!$H$16</f>
        <v>559.75037074676106</v>
      </c>
      <c r="T990" s="7">
        <v>17.924946435439665</v>
      </c>
      <c r="U990" s="5">
        <f t="shared" si="93"/>
        <v>18.202783105188981</v>
      </c>
      <c r="V990" s="5">
        <f>U990*(Index!$G$16/Index!$G$7)</f>
        <v>20.594778302677515</v>
      </c>
      <c r="X990" s="7">
        <v>580.35</v>
      </c>
      <c r="Y990" s="20">
        <f t="shared" si="95"/>
        <v>580.35</v>
      </c>
    </row>
    <row r="991" spans="1:25">
      <c r="A991" s="2" t="s">
        <v>1198</v>
      </c>
      <c r="B991" s="2" t="s">
        <v>33</v>
      </c>
      <c r="C991" s="2">
        <v>120</v>
      </c>
      <c r="D991" s="2" t="s">
        <v>1435</v>
      </c>
      <c r="E991" s="2" t="s">
        <v>37</v>
      </c>
      <c r="F991" s="2" t="s">
        <v>197</v>
      </c>
      <c r="G991" s="16">
        <v>139.7131899</v>
      </c>
      <c r="H991" s="16">
        <v>118.4063725</v>
      </c>
      <c r="I991" s="16">
        <f t="shared" si="90"/>
        <v>140.11366871637958</v>
      </c>
      <c r="J991" s="7">
        <v>1.5931124729999999</v>
      </c>
      <c r="K991" s="18">
        <v>0</v>
      </c>
      <c r="L991" s="15">
        <v>1.096866782</v>
      </c>
      <c r="M991" s="15">
        <v>0.98835870699999995</v>
      </c>
      <c r="N991" s="7">
        <v>445.79565884023981</v>
      </c>
      <c r="O991" s="8">
        <f t="shared" si="94"/>
        <v>445.8</v>
      </c>
      <c r="P991" s="5">
        <f t="shared" si="91"/>
        <v>447.62342104148479</v>
      </c>
      <c r="Q991" s="5">
        <f t="shared" si="92"/>
        <v>454.56158406762785</v>
      </c>
      <c r="R991" s="10">
        <f>Q991*Index!$H$16</f>
        <v>622.00245569198512</v>
      </c>
      <c r="T991" s="7">
        <v>24.179888406964299</v>
      </c>
      <c r="U991" s="5">
        <f t="shared" si="93"/>
        <v>24.554676677272248</v>
      </c>
      <c r="V991" s="5">
        <f>U991*(Index!$G$16/Index!$G$7)</f>
        <v>27.78136285753969</v>
      </c>
      <c r="X991" s="7">
        <v>649.78</v>
      </c>
      <c r="Y991" s="20">
        <f t="shared" si="95"/>
        <v>649.78</v>
      </c>
    </row>
    <row r="992" spans="1:25">
      <c r="A992" s="2" t="s">
        <v>1199</v>
      </c>
      <c r="B992" s="2" t="s">
        <v>33</v>
      </c>
      <c r="C992" s="2">
        <v>120</v>
      </c>
      <c r="D992" s="2" t="s">
        <v>1429</v>
      </c>
      <c r="E992" s="2" t="s">
        <v>37</v>
      </c>
      <c r="F992" s="2" t="s">
        <v>197</v>
      </c>
      <c r="G992" s="16">
        <v>139.7131899</v>
      </c>
      <c r="H992" s="16">
        <v>88.119308810000007</v>
      </c>
      <c r="I992" s="16">
        <f t="shared" si="90"/>
        <v>81.621655675828492</v>
      </c>
      <c r="J992" s="7">
        <v>1.6250703449999999</v>
      </c>
      <c r="K992" s="18">
        <v>0</v>
      </c>
      <c r="L992" s="15">
        <v>0.97955364599999994</v>
      </c>
      <c r="M992" s="15">
        <v>0.99175841300000001</v>
      </c>
      <c r="N992" s="7">
        <v>359.68469394224485</v>
      </c>
      <c r="O992" s="8">
        <f t="shared" si="94"/>
        <v>359.68</v>
      </c>
      <c r="P992" s="5">
        <f t="shared" si="91"/>
        <v>361.15940118740804</v>
      </c>
      <c r="Q992" s="5">
        <f t="shared" si="92"/>
        <v>366.75737190581287</v>
      </c>
      <c r="R992" s="10">
        <f>Q992*Index!$H$16</f>
        <v>501.85496083323858</v>
      </c>
      <c r="T992" s="7">
        <v>18.23246286239009</v>
      </c>
      <c r="U992" s="5">
        <f t="shared" si="93"/>
        <v>18.515066036757137</v>
      </c>
      <c r="V992" s="5">
        <f>U992*(Index!$G$16/Index!$G$7)</f>
        <v>20.94809777619929</v>
      </c>
      <c r="X992" s="7">
        <v>513.80999999999995</v>
      </c>
      <c r="Y992" s="20">
        <f t="shared" si="95"/>
        <v>513.80999999999995</v>
      </c>
    </row>
    <row r="993" spans="1:25">
      <c r="A993" s="2" t="s">
        <v>1200</v>
      </c>
      <c r="B993" s="2" t="s">
        <v>33</v>
      </c>
      <c r="C993" s="2">
        <v>120</v>
      </c>
      <c r="D993" s="2" t="s">
        <v>203</v>
      </c>
      <c r="E993" s="2" t="s">
        <v>37</v>
      </c>
      <c r="F993" s="2" t="s">
        <v>22</v>
      </c>
      <c r="G993" s="16">
        <v>139.7131899</v>
      </c>
      <c r="H993" s="16">
        <v>61.997240669999996</v>
      </c>
      <c r="I993" s="16">
        <f t="shared" si="90"/>
        <v>65.990875561838607</v>
      </c>
      <c r="J993" s="7">
        <v>1.986513558</v>
      </c>
      <c r="K993" s="18">
        <v>1</v>
      </c>
      <c r="L993" s="15">
        <v>1.035402113</v>
      </c>
      <c r="M993" s="15">
        <v>0.98493023999999996</v>
      </c>
      <c r="N993" s="7">
        <v>408.63391470121786</v>
      </c>
      <c r="O993" s="8">
        <f t="shared" si="94"/>
        <v>408.63</v>
      </c>
      <c r="P993" s="5">
        <f t="shared" si="91"/>
        <v>410.30931375149288</v>
      </c>
      <c r="Q993" s="5">
        <f t="shared" si="92"/>
        <v>416.66910811464106</v>
      </c>
      <c r="R993" s="10">
        <f>Q993*Index!$H$16</f>
        <v>570.15202679278286</v>
      </c>
      <c r="T993" s="7">
        <v>18.25780230697416</v>
      </c>
      <c r="U993" s="5">
        <f t="shared" si="93"/>
        <v>18.540798242732262</v>
      </c>
      <c r="V993" s="5">
        <f>U993*(Index!$G$16/Index!$G$7)</f>
        <v>20.977211405375339</v>
      </c>
      <c r="X993" s="7">
        <v>591.13</v>
      </c>
      <c r="Y993" s="20">
        <f t="shared" si="95"/>
        <v>591.13</v>
      </c>
    </row>
    <row r="994" spans="1:25">
      <c r="A994" s="2" t="s">
        <v>1201</v>
      </c>
      <c r="B994" s="2" t="s">
        <v>33</v>
      </c>
      <c r="C994" s="2">
        <v>120</v>
      </c>
      <c r="D994" s="2" t="s">
        <v>42</v>
      </c>
      <c r="E994" s="2" t="s">
        <v>38</v>
      </c>
      <c r="F994" s="2" t="s">
        <v>22</v>
      </c>
      <c r="G994" s="16">
        <v>139.7131899</v>
      </c>
      <c r="H994" s="16">
        <v>25.59936626</v>
      </c>
      <c r="I994" s="16">
        <f t="shared" si="90"/>
        <v>25.682469708544403</v>
      </c>
      <c r="J994" s="7">
        <v>1.384805402</v>
      </c>
      <c r="K994" s="18">
        <v>1</v>
      </c>
      <c r="L994" s="15">
        <v>1.0005027049999999</v>
      </c>
      <c r="M994" s="15">
        <v>1</v>
      </c>
      <c r="N994" s="7">
        <v>229.04080279999999</v>
      </c>
      <c r="O994" s="8">
        <f t="shared" si="94"/>
        <v>229.04</v>
      </c>
      <c r="P994" s="5">
        <f t="shared" si="91"/>
        <v>229.97987009148</v>
      </c>
      <c r="Q994" s="5">
        <f t="shared" si="92"/>
        <v>233.54455807789796</v>
      </c>
      <c r="R994" s="10">
        <f>Q994*Index!$H$16</f>
        <v>319.57229499697445</v>
      </c>
      <c r="T994" s="7">
        <v>16.36355258</v>
      </c>
      <c r="U994" s="5">
        <f t="shared" si="93"/>
        <v>16.61718764499</v>
      </c>
      <c r="V994" s="5">
        <f>U994*(Index!$G$16/Index!$G$7)</f>
        <v>18.800822576686301</v>
      </c>
      <c r="X994" s="7">
        <v>338.37</v>
      </c>
      <c r="Y994" s="20">
        <f t="shared" si="95"/>
        <v>338.37</v>
      </c>
    </row>
    <row r="995" spans="1:25">
      <c r="A995" s="2" t="s">
        <v>1202</v>
      </c>
      <c r="B995" s="2" t="s">
        <v>33</v>
      </c>
      <c r="C995" s="2">
        <v>120</v>
      </c>
      <c r="D995" s="2" t="s">
        <v>43</v>
      </c>
      <c r="E995" s="2" t="s">
        <v>38</v>
      </c>
      <c r="F995" s="2" t="s">
        <v>22</v>
      </c>
      <c r="G995" s="16">
        <v>139.7131899</v>
      </c>
      <c r="H995" s="16">
        <v>40.877277210000003</v>
      </c>
      <c r="I995" s="16">
        <f t="shared" si="90"/>
        <v>44.543491141013618</v>
      </c>
      <c r="J995" s="7">
        <v>1.6869993210000001</v>
      </c>
      <c r="K995" s="18">
        <v>0</v>
      </c>
      <c r="L995" s="15">
        <v>1.020924349</v>
      </c>
      <c r="M995" s="15">
        <v>0.99938968100000003</v>
      </c>
      <c r="N995" s="7">
        <v>310.84089583968108</v>
      </c>
      <c r="O995" s="8">
        <f t="shared" si="94"/>
        <v>310.83999999999997</v>
      </c>
      <c r="P995" s="5">
        <f t="shared" si="91"/>
        <v>312.11534351262378</v>
      </c>
      <c r="Q995" s="5">
        <f t="shared" si="92"/>
        <v>316.95313133706946</v>
      </c>
      <c r="R995" s="10">
        <f>Q995*Index!$H$16</f>
        <v>433.70498726876787</v>
      </c>
      <c r="T995" s="7">
        <v>18.512416490592024</v>
      </c>
      <c r="U995" s="5">
        <f t="shared" si="93"/>
        <v>18.7993589461962</v>
      </c>
      <c r="V995" s="5">
        <f>U995*(Index!$G$16/Index!$G$7)</f>
        <v>21.269749108805215</v>
      </c>
      <c r="X995" s="7">
        <v>454.97</v>
      </c>
      <c r="Y995" s="20">
        <f t="shared" si="95"/>
        <v>454.97</v>
      </c>
    </row>
    <row r="996" spans="1:25">
      <c r="A996" s="2" t="s">
        <v>1203</v>
      </c>
      <c r="B996" s="2" t="s">
        <v>33</v>
      </c>
      <c r="C996" s="2">
        <v>120</v>
      </c>
      <c r="D996" s="2" t="s">
        <v>44</v>
      </c>
      <c r="E996" s="2" t="s">
        <v>38</v>
      </c>
      <c r="F996" s="2" t="s">
        <v>22</v>
      </c>
      <c r="G996" s="16">
        <v>139.7131899</v>
      </c>
      <c r="H996" s="16">
        <v>55.68669689</v>
      </c>
      <c r="I996" s="16">
        <f t="shared" si="90"/>
        <v>61.488321854632687</v>
      </c>
      <c r="J996" s="7">
        <v>1.7736269570000001</v>
      </c>
      <c r="K996" s="18">
        <v>0</v>
      </c>
      <c r="L996" s="15">
        <v>1.0388986330000001</v>
      </c>
      <c r="M996" s="15">
        <v>0.99113715499999999</v>
      </c>
      <c r="N996" s="7">
        <v>356.85642517986156</v>
      </c>
      <c r="O996" s="8">
        <f t="shared" si="94"/>
        <v>356.86</v>
      </c>
      <c r="P996" s="5">
        <f t="shared" si="91"/>
        <v>358.31953652309898</v>
      </c>
      <c r="Q996" s="5">
        <f t="shared" si="92"/>
        <v>363.87348933920703</v>
      </c>
      <c r="R996" s="10">
        <f>Q996*Index!$H$16</f>
        <v>497.90878037886637</v>
      </c>
      <c r="T996" s="7">
        <v>21.906618245431268</v>
      </c>
      <c r="U996" s="5">
        <f t="shared" si="93"/>
        <v>22.246170828235453</v>
      </c>
      <c r="V996" s="5">
        <f>U996*(Index!$G$16/Index!$G$7)</f>
        <v>25.169500380433416</v>
      </c>
      <c r="X996" s="7">
        <v>523.08000000000004</v>
      </c>
      <c r="Y996" s="20">
        <f t="shared" si="95"/>
        <v>523.08000000000004</v>
      </c>
    </row>
    <row r="997" spans="1:25">
      <c r="A997" s="2" t="s">
        <v>1204</v>
      </c>
      <c r="B997" s="2" t="s">
        <v>33</v>
      </c>
      <c r="C997" s="2">
        <v>120</v>
      </c>
      <c r="D997" s="2" t="s">
        <v>45</v>
      </c>
      <c r="E997" s="2" t="s">
        <v>38</v>
      </c>
      <c r="F997" s="2" t="s">
        <v>22</v>
      </c>
      <c r="G997" s="16">
        <v>139.7131899</v>
      </c>
      <c r="H997" s="16">
        <v>73.475483429999997</v>
      </c>
      <c r="I997" s="16">
        <f t="shared" si="90"/>
        <v>85.951199457921007</v>
      </c>
      <c r="J997" s="7">
        <v>1.7167627539999999</v>
      </c>
      <c r="K997" s="18">
        <v>0</v>
      </c>
      <c r="L997" s="15">
        <v>1.059430622</v>
      </c>
      <c r="M997" s="15">
        <v>0.99914008399999998</v>
      </c>
      <c r="N997" s="7">
        <v>387.41221841412835</v>
      </c>
      <c r="O997" s="8">
        <f t="shared" si="94"/>
        <v>387.41</v>
      </c>
      <c r="P997" s="5">
        <f t="shared" si="91"/>
        <v>389.00060850962626</v>
      </c>
      <c r="Q997" s="5">
        <f t="shared" si="92"/>
        <v>395.03011794152548</v>
      </c>
      <c r="R997" s="10">
        <f>Q997*Index!$H$16</f>
        <v>540.54216643914117</v>
      </c>
      <c r="T997" s="7">
        <v>15.206533114637539</v>
      </c>
      <c r="U997" s="5">
        <f t="shared" si="93"/>
        <v>15.442234377914422</v>
      </c>
      <c r="V997" s="5">
        <f>U997*(Index!$G$16/Index!$G$7)</f>
        <v>17.471470800554322</v>
      </c>
      <c r="X997" s="7">
        <v>558.01</v>
      </c>
      <c r="Y997" s="20">
        <f t="shared" si="95"/>
        <v>558.01</v>
      </c>
    </row>
    <row r="998" spans="1:25">
      <c r="A998" s="2" t="s">
        <v>1205</v>
      </c>
      <c r="B998" s="2" t="s">
        <v>33</v>
      </c>
      <c r="C998" s="2">
        <v>120</v>
      </c>
      <c r="D998" s="2" t="s">
        <v>1434</v>
      </c>
      <c r="E998" s="2" t="s">
        <v>38</v>
      </c>
      <c r="F998" s="2" t="s">
        <v>22</v>
      </c>
      <c r="G998" s="16">
        <v>139.7131899</v>
      </c>
      <c r="H998" s="16">
        <v>92.421427449999996</v>
      </c>
      <c r="I998" s="16">
        <f t="shared" si="90"/>
        <v>102.39163074146401</v>
      </c>
      <c r="J998" s="7">
        <v>1.7354152380000001</v>
      </c>
      <c r="K998" s="18">
        <v>0</v>
      </c>
      <c r="L998" s="15">
        <v>1.0519122460000001</v>
      </c>
      <c r="M998" s="15">
        <v>0.99148013199999996</v>
      </c>
      <c r="N998" s="7">
        <v>420.15239499687732</v>
      </c>
      <c r="O998" s="8">
        <f t="shared" si="94"/>
        <v>420.15</v>
      </c>
      <c r="P998" s="5">
        <f t="shared" si="91"/>
        <v>421.8750198163645</v>
      </c>
      <c r="Q998" s="5">
        <f t="shared" si="92"/>
        <v>428.4140826235182</v>
      </c>
      <c r="R998" s="10">
        <f>Q998*Index!$H$16</f>
        <v>586.22334307338269</v>
      </c>
      <c r="T998" s="7">
        <v>20.34776512833319</v>
      </c>
      <c r="U998" s="5">
        <f t="shared" si="93"/>
        <v>20.663155487822355</v>
      </c>
      <c r="V998" s="5">
        <f>U998*(Index!$G$16/Index!$G$7)</f>
        <v>23.378463823158189</v>
      </c>
      <c r="X998" s="7">
        <v>609.6</v>
      </c>
      <c r="Y998" s="20">
        <f t="shared" si="95"/>
        <v>609.6</v>
      </c>
    </row>
    <row r="999" spans="1:25">
      <c r="A999" s="2" t="s">
        <v>1206</v>
      </c>
      <c r="B999" s="2" t="s">
        <v>33</v>
      </c>
      <c r="C999" s="2">
        <v>120</v>
      </c>
      <c r="D999" s="2" t="s">
        <v>1435</v>
      </c>
      <c r="E999" s="2" t="s">
        <v>38</v>
      </c>
      <c r="F999" s="2" t="s">
        <v>197</v>
      </c>
      <c r="G999" s="16">
        <v>139.7131899</v>
      </c>
      <c r="H999" s="16">
        <v>126.2962936</v>
      </c>
      <c r="I999" s="16">
        <f t="shared" si="90"/>
        <v>146.70981072291451</v>
      </c>
      <c r="J999" s="7">
        <v>2.0992926939999998</v>
      </c>
      <c r="K999" s="18">
        <v>0</v>
      </c>
      <c r="L999" s="15">
        <v>1.096866782</v>
      </c>
      <c r="M999" s="15">
        <v>0.98165048600000004</v>
      </c>
      <c r="N999" s="7">
        <v>601.28571258921818</v>
      </c>
      <c r="O999" s="8">
        <f t="shared" si="94"/>
        <v>601.29</v>
      </c>
      <c r="P999" s="5">
        <f t="shared" si="91"/>
        <v>603.75098401083392</v>
      </c>
      <c r="Q999" s="5">
        <f t="shared" si="92"/>
        <v>613.10912426300183</v>
      </c>
      <c r="R999" s="10">
        <f>Q999*Index!$H$16</f>
        <v>838.95206780609305</v>
      </c>
      <c r="T999" s="7">
        <v>26.831309393234037</v>
      </c>
      <c r="U999" s="5">
        <f t="shared" si="93"/>
        <v>27.247194688829165</v>
      </c>
      <c r="V999" s="5">
        <f>U999*(Index!$G$16/Index!$G$7)</f>
        <v>30.827699849171118</v>
      </c>
      <c r="X999" s="7">
        <v>869.78</v>
      </c>
      <c r="Y999" s="20">
        <f t="shared" si="95"/>
        <v>869.78</v>
      </c>
    </row>
    <row r="1000" spans="1:25">
      <c r="A1000" s="2" t="s">
        <v>1207</v>
      </c>
      <c r="B1000" s="2" t="s">
        <v>33</v>
      </c>
      <c r="C1000" s="2">
        <v>120</v>
      </c>
      <c r="D1000" s="2" t="s">
        <v>1429</v>
      </c>
      <c r="E1000" s="2" t="s">
        <v>38</v>
      </c>
      <c r="F1000" s="2" t="s">
        <v>197</v>
      </c>
      <c r="G1000" s="16">
        <v>139.7131899</v>
      </c>
      <c r="H1000" s="16">
        <v>93.991073790000002</v>
      </c>
      <c r="I1000" s="16">
        <f t="shared" si="90"/>
        <v>87.175191832886497</v>
      </c>
      <c r="J1000" s="7">
        <v>2.0918261500000002</v>
      </c>
      <c r="K1000" s="18">
        <v>0</v>
      </c>
      <c r="L1000" s="15">
        <v>0.97955364599999994</v>
      </c>
      <c r="M1000" s="15">
        <v>0.99109981800000002</v>
      </c>
      <c r="N1000" s="7">
        <v>474.61105018389435</v>
      </c>
      <c r="O1000" s="8">
        <f t="shared" si="94"/>
        <v>474.61</v>
      </c>
      <c r="P1000" s="5">
        <f t="shared" si="91"/>
        <v>476.55695548964832</v>
      </c>
      <c r="Q1000" s="5">
        <f t="shared" si="92"/>
        <v>483.94358829973788</v>
      </c>
      <c r="R1000" s="10">
        <f>Q1000*Index!$H$16</f>
        <v>662.20752234540862</v>
      </c>
      <c r="T1000" s="7">
        <v>22.677570846753351</v>
      </c>
      <c r="U1000" s="5">
        <f t="shared" si="93"/>
        <v>23.029073194878031</v>
      </c>
      <c r="V1000" s="5">
        <f>U1000*(Index!$G$16/Index!$G$7)</f>
        <v>26.055282547944334</v>
      </c>
      <c r="X1000" s="7">
        <v>676.42</v>
      </c>
      <c r="Y1000" s="20">
        <f t="shared" si="95"/>
        <v>676.42</v>
      </c>
    </row>
    <row r="1001" spans="1:25">
      <c r="A1001" s="2" t="s">
        <v>1208</v>
      </c>
      <c r="B1001" s="2" t="s">
        <v>33</v>
      </c>
      <c r="C1001" s="2">
        <v>120</v>
      </c>
      <c r="D1001" s="2" t="s">
        <v>203</v>
      </c>
      <c r="E1001" s="2" t="s">
        <v>38</v>
      </c>
      <c r="F1001" s="2" t="s">
        <v>22</v>
      </c>
      <c r="G1001" s="16">
        <v>139.7131899</v>
      </c>
      <c r="H1001" s="16">
        <v>66.128380370000002</v>
      </c>
      <c r="I1001" s="16">
        <f t="shared" si="90"/>
        <v>72.090526347537519</v>
      </c>
      <c r="J1001" s="7">
        <v>2.0164165280000002</v>
      </c>
      <c r="K1001" s="18">
        <v>1</v>
      </c>
      <c r="L1001" s="15">
        <v>1.035402113</v>
      </c>
      <c r="M1001" s="15">
        <v>0.99378272400000001</v>
      </c>
      <c r="N1001" s="7">
        <v>427.08451397248467</v>
      </c>
      <c r="O1001" s="8">
        <f t="shared" si="94"/>
        <v>427.08</v>
      </c>
      <c r="P1001" s="5">
        <f t="shared" si="91"/>
        <v>428.83556047977186</v>
      </c>
      <c r="Q1001" s="5">
        <f t="shared" si="92"/>
        <v>435.48251166720837</v>
      </c>
      <c r="R1001" s="10">
        <f>Q1001*Index!$H$16</f>
        <v>595.89547634896053</v>
      </c>
      <c r="T1001" s="7">
        <v>18.070267710786975</v>
      </c>
      <c r="U1001" s="5">
        <f t="shared" si="93"/>
        <v>18.350356860304174</v>
      </c>
      <c r="V1001" s="5">
        <f>U1001*(Index!$G$16/Index!$G$7)</f>
        <v>20.761744461221955</v>
      </c>
      <c r="X1001" s="7">
        <v>616.66</v>
      </c>
      <c r="Y1001" s="20">
        <f t="shared" si="95"/>
        <v>616.66</v>
      </c>
    </row>
    <row r="1002" spans="1:25">
      <c r="A1002" s="2" t="s">
        <v>1209</v>
      </c>
      <c r="B1002" s="2" t="s">
        <v>33</v>
      </c>
      <c r="C1002" s="2">
        <v>120</v>
      </c>
      <c r="D1002" s="2" t="s">
        <v>42</v>
      </c>
      <c r="E1002" s="2" t="s">
        <v>39</v>
      </c>
      <c r="F1002" s="2" t="s">
        <v>22</v>
      </c>
      <c r="G1002" s="16">
        <v>139.7131899</v>
      </c>
      <c r="H1002" s="16">
        <v>26.309600419999999</v>
      </c>
      <c r="I1002" s="16">
        <f t="shared" si="90"/>
        <v>26.381403570126196</v>
      </c>
      <c r="J1002" s="7">
        <v>1.479586662</v>
      </c>
      <c r="K1002" s="18">
        <v>0</v>
      </c>
      <c r="L1002" s="15">
        <v>1.0005027049999999</v>
      </c>
      <c r="M1002" s="15">
        <v>0.99992981999999997</v>
      </c>
      <c r="N1002" s="7">
        <v>245.75134506013623</v>
      </c>
      <c r="O1002" s="8">
        <f t="shared" si="94"/>
        <v>245.75</v>
      </c>
      <c r="P1002" s="5">
        <f t="shared" si="91"/>
        <v>246.7589255748828</v>
      </c>
      <c r="Q1002" s="5">
        <f t="shared" si="92"/>
        <v>250.58368892129349</v>
      </c>
      <c r="R1002" s="10">
        <f>Q1002*Index!$H$16</f>
        <v>342.88790634408792</v>
      </c>
      <c r="T1002" s="7">
        <v>16.454479303594649</v>
      </c>
      <c r="U1002" s="5">
        <f t="shared" si="93"/>
        <v>16.709523732800367</v>
      </c>
      <c r="V1002" s="5">
        <f>U1002*(Index!$G$16/Index!$G$7)</f>
        <v>18.905292384781138</v>
      </c>
      <c r="X1002" s="7">
        <v>361.79</v>
      </c>
      <c r="Y1002" s="20">
        <f t="shared" si="95"/>
        <v>361.79</v>
      </c>
    </row>
    <row r="1003" spans="1:25">
      <c r="A1003" s="2" t="s">
        <v>1210</v>
      </c>
      <c r="B1003" s="2" t="s">
        <v>33</v>
      </c>
      <c r="C1003" s="2">
        <v>120</v>
      </c>
      <c r="D1003" s="2" t="s">
        <v>43</v>
      </c>
      <c r="E1003" s="2" t="s">
        <v>39</v>
      </c>
      <c r="F1003" s="2" t="s">
        <v>22</v>
      </c>
      <c r="G1003" s="16">
        <v>139.7131899</v>
      </c>
      <c r="H1003" s="16">
        <v>42.011375119999997</v>
      </c>
      <c r="I1003" s="16">
        <f t="shared" si="90"/>
        <v>45.516946284327474</v>
      </c>
      <c r="J1003" s="7">
        <v>1.7721298400000001</v>
      </c>
      <c r="K1003" s="18">
        <v>0</v>
      </c>
      <c r="L1003" s="15">
        <v>1.020924349</v>
      </c>
      <c r="M1003" s="15">
        <v>0.99839971000000005</v>
      </c>
      <c r="N1003" s="7">
        <v>328.25185166750236</v>
      </c>
      <c r="O1003" s="8">
        <f t="shared" si="94"/>
        <v>328.25</v>
      </c>
      <c r="P1003" s="5">
        <f t="shared" si="91"/>
        <v>329.59768425933913</v>
      </c>
      <c r="Q1003" s="5">
        <f t="shared" si="92"/>
        <v>334.70644836535894</v>
      </c>
      <c r="R1003" s="10">
        <f>Q1003*Index!$H$16</f>
        <v>457.9978601716208</v>
      </c>
      <c r="T1003" s="7">
        <v>17.569345885522971</v>
      </c>
      <c r="U1003" s="5">
        <f t="shared" si="93"/>
        <v>17.841670746748576</v>
      </c>
      <c r="V1003" s="5">
        <f>U1003*(Index!$G$16/Index!$G$7)</f>
        <v>20.186212814561738</v>
      </c>
      <c r="X1003" s="7">
        <v>478.18</v>
      </c>
      <c r="Y1003" s="20">
        <f t="shared" si="95"/>
        <v>478.18</v>
      </c>
    </row>
    <row r="1004" spans="1:25">
      <c r="A1004" s="2" t="s">
        <v>1211</v>
      </c>
      <c r="B1004" s="2" t="s">
        <v>33</v>
      </c>
      <c r="C1004" s="2">
        <v>120</v>
      </c>
      <c r="D1004" s="2" t="s">
        <v>44</v>
      </c>
      <c r="E1004" s="2" t="s">
        <v>39</v>
      </c>
      <c r="F1004" s="2" t="s">
        <v>22</v>
      </c>
      <c r="G1004" s="16">
        <v>139.7131899</v>
      </c>
      <c r="H1004" s="16">
        <v>57.231621179999998</v>
      </c>
      <c r="I1004" s="16">
        <f t="shared" si="90"/>
        <v>59.015045493684141</v>
      </c>
      <c r="J1004" s="7">
        <v>1.839283518</v>
      </c>
      <c r="K1004" s="18">
        <v>0</v>
      </c>
      <c r="L1004" s="15">
        <v>1.0388986330000001</v>
      </c>
      <c r="M1004" s="15">
        <v>0.97127421300000005</v>
      </c>
      <c r="N1004" s="7">
        <v>365.51756809939883</v>
      </c>
      <c r="O1004" s="8">
        <f t="shared" si="94"/>
        <v>365.52</v>
      </c>
      <c r="P1004" s="5">
        <f t="shared" si="91"/>
        <v>367.01619012860635</v>
      </c>
      <c r="Q1004" s="5">
        <f t="shared" si="92"/>
        <v>372.70494107559978</v>
      </c>
      <c r="R1004" s="10">
        <f>Q1004*Index!$H$16</f>
        <v>509.99335782644999</v>
      </c>
      <c r="T1004" s="7">
        <v>17.366044895875653</v>
      </c>
      <c r="U1004" s="5">
        <f t="shared" si="93"/>
        <v>17.635218591761728</v>
      </c>
      <c r="V1004" s="5">
        <f>U1004*(Index!$G$16/Index!$G$7)</f>
        <v>19.952631150840652</v>
      </c>
      <c r="X1004" s="7">
        <v>529.95000000000005</v>
      </c>
      <c r="Y1004" s="20">
        <f t="shared" si="95"/>
        <v>529.95000000000005</v>
      </c>
    </row>
    <row r="1005" spans="1:25">
      <c r="A1005" s="2" t="s">
        <v>1212</v>
      </c>
      <c r="B1005" s="2" t="s">
        <v>33</v>
      </c>
      <c r="C1005" s="2">
        <v>120</v>
      </c>
      <c r="D1005" s="2" t="s">
        <v>45</v>
      </c>
      <c r="E1005" s="2" t="s">
        <v>39</v>
      </c>
      <c r="F1005" s="2" t="s">
        <v>22</v>
      </c>
      <c r="G1005" s="16">
        <v>139.7131899</v>
      </c>
      <c r="H1005" s="16">
        <v>75.513890160000003</v>
      </c>
      <c r="I1005" s="16">
        <f t="shared" si="90"/>
        <v>86.259898242343553</v>
      </c>
      <c r="J1005" s="7">
        <v>1.831660823</v>
      </c>
      <c r="K1005" s="18">
        <v>0</v>
      </c>
      <c r="L1005" s="15">
        <v>1.059430622</v>
      </c>
      <c r="M1005" s="15">
        <v>0.99103110400000005</v>
      </c>
      <c r="N1005" s="7">
        <v>413.90605248280582</v>
      </c>
      <c r="O1005" s="8">
        <f t="shared" si="94"/>
        <v>413.91</v>
      </c>
      <c r="P1005" s="5">
        <f t="shared" si="91"/>
        <v>415.60306729798532</v>
      </c>
      <c r="Q1005" s="5">
        <f t="shared" si="92"/>
        <v>422.04491484110412</v>
      </c>
      <c r="R1005" s="10">
        <f>Q1005*Index!$H$16</f>
        <v>577.50804873212928</v>
      </c>
      <c r="T1005" s="7">
        <v>16.33934827454457</v>
      </c>
      <c r="U1005" s="5">
        <f t="shared" si="93"/>
        <v>16.592608172800013</v>
      </c>
      <c r="V1005" s="5">
        <f>U1005*(Index!$G$16/Index!$G$7)</f>
        <v>18.773013159982032</v>
      </c>
      <c r="X1005" s="7">
        <v>596.28</v>
      </c>
      <c r="Y1005" s="20">
        <f t="shared" si="95"/>
        <v>596.28</v>
      </c>
    </row>
    <row r="1006" spans="1:25">
      <c r="A1006" s="2" t="s">
        <v>1213</v>
      </c>
      <c r="B1006" s="2" t="s">
        <v>33</v>
      </c>
      <c r="C1006" s="2">
        <v>120</v>
      </c>
      <c r="D1006" s="2" t="s">
        <v>1434</v>
      </c>
      <c r="E1006" s="2" t="s">
        <v>39</v>
      </c>
      <c r="F1006" s="2" t="s">
        <v>22</v>
      </c>
      <c r="G1006" s="16">
        <v>139.7131899</v>
      </c>
      <c r="H1006" s="16">
        <v>94.985376520000003</v>
      </c>
      <c r="I1006" s="16">
        <f t="shared" si="90"/>
        <v>87.046563752441671</v>
      </c>
      <c r="J1006" s="7">
        <v>1.849042174</v>
      </c>
      <c r="K1006" s="18">
        <v>0</v>
      </c>
      <c r="L1006" s="15">
        <v>1.0519122460000001</v>
      </c>
      <c r="M1006" s="15">
        <v>0.91849337600000003</v>
      </c>
      <c r="N1006" s="7">
        <v>419.28834771387051</v>
      </c>
      <c r="O1006" s="8">
        <f t="shared" si="94"/>
        <v>419.29</v>
      </c>
      <c r="P1006" s="5">
        <f t="shared" si="91"/>
        <v>421.0074299394974</v>
      </c>
      <c r="Q1006" s="5">
        <f t="shared" si="92"/>
        <v>427.53304510355963</v>
      </c>
      <c r="R1006" s="10">
        <f>Q1006*Index!$H$16</f>
        <v>585.01776935096836</v>
      </c>
      <c r="T1006" s="7">
        <v>16.957051590080493</v>
      </c>
      <c r="U1006" s="5">
        <f t="shared" si="93"/>
        <v>17.21988588972674</v>
      </c>
      <c r="V1006" s="5">
        <f>U1006*(Index!$G$16/Index!$G$7)</f>
        <v>19.482720320676211</v>
      </c>
      <c r="X1006" s="7">
        <v>604.5</v>
      </c>
      <c r="Y1006" s="20">
        <f t="shared" si="95"/>
        <v>604.5</v>
      </c>
    </row>
    <row r="1007" spans="1:25">
      <c r="A1007" s="2" t="s">
        <v>1214</v>
      </c>
      <c r="B1007" s="2" t="s">
        <v>33</v>
      </c>
      <c r="C1007" s="2">
        <v>120</v>
      </c>
      <c r="D1007" s="2" t="s">
        <v>1435</v>
      </c>
      <c r="E1007" s="2" t="s">
        <v>39</v>
      </c>
      <c r="F1007" s="2" t="s">
        <v>197</v>
      </c>
      <c r="G1007" s="16">
        <v>139.7131899</v>
      </c>
      <c r="H1007" s="16">
        <v>129.80029060000001</v>
      </c>
      <c r="I1007" s="16">
        <f t="shared" si="90"/>
        <v>148.83633267337117</v>
      </c>
      <c r="J1007" s="7">
        <v>1.902700491</v>
      </c>
      <c r="K1007" s="18">
        <v>0</v>
      </c>
      <c r="L1007" s="15">
        <v>1.096866782</v>
      </c>
      <c r="M1007" s="15">
        <v>0.97608127899999997</v>
      </c>
      <c r="N1007" s="7">
        <v>549.02331817693073</v>
      </c>
      <c r="O1007" s="8">
        <f t="shared" si="94"/>
        <v>549.02</v>
      </c>
      <c r="P1007" s="5">
        <f t="shared" si="91"/>
        <v>551.27431378145616</v>
      </c>
      <c r="Q1007" s="5">
        <f t="shared" si="92"/>
        <v>559.8190656450688</v>
      </c>
      <c r="R1007" s="10">
        <f>Q1007*Index!$H$16</f>
        <v>766.03225124853554</v>
      </c>
      <c r="T1007" s="7">
        <v>20.916322175322701</v>
      </c>
      <c r="U1007" s="5">
        <f t="shared" si="93"/>
        <v>21.240525169040204</v>
      </c>
      <c r="V1007" s="5">
        <f>U1007*(Index!$G$16/Index!$G$7)</f>
        <v>24.031704622362106</v>
      </c>
      <c r="X1007" s="7">
        <v>790.06</v>
      </c>
      <c r="Y1007" s="20">
        <f t="shared" si="95"/>
        <v>790.06</v>
      </c>
    </row>
    <row r="1008" spans="1:25">
      <c r="A1008" s="2" t="s">
        <v>1215</v>
      </c>
      <c r="B1008" s="2" t="s">
        <v>33</v>
      </c>
      <c r="C1008" s="2">
        <v>120</v>
      </c>
      <c r="D1008" s="2" t="s">
        <v>1429</v>
      </c>
      <c r="E1008" s="2" t="s">
        <v>39</v>
      </c>
      <c r="F1008" s="2" t="s">
        <v>197</v>
      </c>
      <c r="G1008" s="16">
        <v>139.7131899</v>
      </c>
      <c r="H1008" s="16">
        <v>96.598789139999994</v>
      </c>
      <c r="I1008" s="16">
        <f t="shared" si="90"/>
        <v>81.008782593562415</v>
      </c>
      <c r="J1008" s="7">
        <v>1.7696641829999999</v>
      </c>
      <c r="K1008" s="18">
        <v>0</v>
      </c>
      <c r="L1008" s="15">
        <v>0.97955364599999994</v>
      </c>
      <c r="M1008" s="15">
        <v>0.95352395000000001</v>
      </c>
      <c r="N1008" s="7">
        <v>390.60376934682205</v>
      </c>
      <c r="O1008" s="8">
        <f t="shared" si="94"/>
        <v>390.6</v>
      </c>
      <c r="P1008" s="5">
        <f t="shared" si="91"/>
        <v>392.20524480114403</v>
      </c>
      <c r="Q1008" s="5">
        <f t="shared" si="92"/>
        <v>398.2844260955618</v>
      </c>
      <c r="R1008" s="10">
        <f>Q1008*Index!$H$16</f>
        <v>544.99522128217404</v>
      </c>
      <c r="T1008" s="7">
        <v>19.536366244125521</v>
      </c>
      <c r="U1008" s="5">
        <f t="shared" si="93"/>
        <v>19.839179920909469</v>
      </c>
      <c r="V1008" s="5">
        <f>U1008*(Index!$G$16/Index!$G$7)</f>
        <v>22.446211099531741</v>
      </c>
      <c r="X1008" s="7">
        <v>557.67999999999995</v>
      </c>
      <c r="Y1008" s="20">
        <f t="shared" si="95"/>
        <v>557.67999999999995</v>
      </c>
    </row>
    <row r="1009" spans="1:25">
      <c r="A1009" s="2" t="s">
        <v>1216</v>
      </c>
      <c r="B1009" s="2" t="s">
        <v>33</v>
      </c>
      <c r="C1009" s="2">
        <v>120</v>
      </c>
      <c r="D1009" s="2" t="s">
        <v>203</v>
      </c>
      <c r="E1009" s="2" t="s">
        <v>39</v>
      </c>
      <c r="F1009" s="2" t="s">
        <v>22</v>
      </c>
      <c r="G1009" s="16">
        <v>139.7131899</v>
      </c>
      <c r="H1009" s="16">
        <v>67.963124890000003</v>
      </c>
      <c r="I1009" s="16">
        <f t="shared" si="90"/>
        <v>54.27516889109495</v>
      </c>
      <c r="J1009" s="7">
        <v>2.0707551199999998</v>
      </c>
      <c r="K1009" s="18">
        <v>1</v>
      </c>
      <c r="L1009" s="15">
        <v>1.035402113</v>
      </c>
      <c r="M1009" s="15">
        <v>0.902151869</v>
      </c>
      <c r="N1009" s="7">
        <v>401.70238692971623</v>
      </c>
      <c r="O1009" s="8">
        <f t="shared" si="94"/>
        <v>401.7</v>
      </c>
      <c r="P1009" s="5">
        <f t="shared" si="91"/>
        <v>403.34936671612809</v>
      </c>
      <c r="Q1009" s="5">
        <f t="shared" si="92"/>
        <v>409.60128190022812</v>
      </c>
      <c r="R1009" s="10">
        <f>Q1009*Index!$H$16</f>
        <v>560.48071840277385</v>
      </c>
      <c r="T1009" s="7">
        <v>16.864307634168942</v>
      </c>
      <c r="U1009" s="5">
        <f t="shared" si="93"/>
        <v>17.12570440249856</v>
      </c>
      <c r="V1009" s="5">
        <f>U1009*(Index!$G$16/Index!$G$7)</f>
        <v>19.376162612523995</v>
      </c>
      <c r="X1009" s="7">
        <v>579.86</v>
      </c>
      <c r="Y1009" s="20">
        <f t="shared" si="95"/>
        <v>579.86</v>
      </c>
    </row>
    <row r="1010" spans="1:25">
      <c r="A1010" s="2" t="s">
        <v>1217</v>
      </c>
      <c r="B1010" s="2" t="s">
        <v>33</v>
      </c>
      <c r="C1010" s="2">
        <v>120</v>
      </c>
      <c r="D1010" s="2" t="s">
        <v>42</v>
      </c>
      <c r="E1010" s="2" t="s">
        <v>40</v>
      </c>
      <c r="F1010" s="2" t="s">
        <v>22</v>
      </c>
      <c r="G1010" s="16">
        <v>139.7131899</v>
      </c>
      <c r="H1010" s="16">
        <v>24.669492009999999</v>
      </c>
      <c r="I1010" s="16">
        <f t="shared" si="90"/>
        <v>24.619853155946572</v>
      </c>
      <c r="J1010" s="7">
        <v>1.750954406</v>
      </c>
      <c r="K1010" s="18">
        <v>0</v>
      </c>
      <c r="L1010" s="15">
        <v>1.0005027049999999</v>
      </c>
      <c r="M1010" s="15">
        <v>0.99919572800000001</v>
      </c>
      <c r="N1010" s="7">
        <v>287.73966566840215</v>
      </c>
      <c r="O1010" s="8">
        <f t="shared" si="94"/>
        <v>287.74</v>
      </c>
      <c r="P1010" s="5">
        <f t="shared" si="91"/>
        <v>288.9193982976426</v>
      </c>
      <c r="Q1010" s="5">
        <f t="shared" si="92"/>
        <v>293.3976489712561</v>
      </c>
      <c r="R1010" s="10">
        <f>Q1010*Index!$H$16</f>
        <v>401.47268170208059</v>
      </c>
      <c r="T1010" s="7">
        <v>17.089236012844438</v>
      </c>
      <c r="U1010" s="5">
        <f t="shared" si="93"/>
        <v>17.354119171043529</v>
      </c>
      <c r="V1010" s="5">
        <f>U1010*(Index!$G$16/Index!$G$7)</f>
        <v>19.634592957601285</v>
      </c>
      <c r="X1010" s="7">
        <v>421.11</v>
      </c>
      <c r="Y1010" s="20">
        <f t="shared" si="95"/>
        <v>421.11</v>
      </c>
    </row>
    <row r="1011" spans="1:25">
      <c r="A1011" s="2" t="s">
        <v>1218</v>
      </c>
      <c r="B1011" s="2" t="s">
        <v>33</v>
      </c>
      <c r="C1011" s="2">
        <v>120</v>
      </c>
      <c r="D1011" s="2" t="s">
        <v>43</v>
      </c>
      <c r="E1011" s="2" t="s">
        <v>40</v>
      </c>
      <c r="F1011" s="2" t="s">
        <v>22</v>
      </c>
      <c r="G1011" s="16">
        <v>139.7131899</v>
      </c>
      <c r="H1011" s="16">
        <v>39.39242539</v>
      </c>
      <c r="I1011" s="16">
        <f t="shared" ref="I1011:I1025" si="96">(G1011+H1011)*L1011*M1011-G1011</f>
        <v>42.052629474826631</v>
      </c>
      <c r="J1011" s="7">
        <v>2.058078369</v>
      </c>
      <c r="K1011" s="18">
        <v>0</v>
      </c>
      <c r="L1011" s="15">
        <v>1.020924349</v>
      </c>
      <c r="M1011" s="15">
        <v>0.99405280399999996</v>
      </c>
      <c r="N1011" s="7">
        <v>374.08830111118664</v>
      </c>
      <c r="O1011" s="8">
        <f t="shared" ref="O1011:O1025" si="97">ROUND(J1011*SUM(G1011:H1011)*L1011*$M1011,2)</f>
        <v>374.09</v>
      </c>
      <c r="P1011" s="5">
        <f t="shared" ref="P1011:P1025" si="98">N1011*(1.0041)</f>
        <v>375.62206314574252</v>
      </c>
      <c r="Q1011" s="5">
        <f t="shared" ref="Q1011:Q1025" si="99">P1011*(1.0155)</f>
        <v>381.44420512450154</v>
      </c>
      <c r="R1011" s="10">
        <f>Q1011*Index!$H$16</f>
        <v>521.9517896206969</v>
      </c>
      <c r="T1011" s="7">
        <v>17.211425871531464</v>
      </c>
      <c r="U1011" s="5">
        <f t="shared" ref="U1011:U1025" si="100">T1011*(1.0155)</f>
        <v>17.478202972540203</v>
      </c>
      <c r="V1011" s="5">
        <f>U1011*(Index!$G$16/Index!$G$7)</f>
        <v>19.774982389701311</v>
      </c>
      <c r="X1011" s="7">
        <v>541.73</v>
      </c>
      <c r="Y1011" s="20">
        <f t="shared" si="95"/>
        <v>541.73</v>
      </c>
    </row>
    <row r="1012" spans="1:25">
      <c r="A1012" s="2" t="s">
        <v>1219</v>
      </c>
      <c r="B1012" s="2" t="s">
        <v>33</v>
      </c>
      <c r="C1012" s="2">
        <v>120</v>
      </c>
      <c r="D1012" s="2" t="s">
        <v>44</v>
      </c>
      <c r="E1012" s="2" t="s">
        <v>40</v>
      </c>
      <c r="F1012" s="2" t="s">
        <v>22</v>
      </c>
      <c r="G1012" s="16">
        <v>139.7131899</v>
      </c>
      <c r="H1012" s="16">
        <v>53.663800430000002</v>
      </c>
      <c r="I1012" s="16">
        <f t="shared" si="96"/>
        <v>52.550960146935466</v>
      </c>
      <c r="J1012" s="7">
        <v>2.0629774360000002</v>
      </c>
      <c r="K1012" s="18">
        <v>0</v>
      </c>
      <c r="L1012" s="15">
        <v>1.0388986330000001</v>
      </c>
      <c r="M1012" s="15">
        <v>0.95701851699999996</v>
      </c>
      <c r="N1012" s="7">
        <v>396.63660343724956</v>
      </c>
      <c r="O1012" s="8">
        <f t="shared" si="97"/>
        <v>396.64</v>
      </c>
      <c r="P1012" s="5">
        <f t="shared" si="98"/>
        <v>398.2628135113423</v>
      </c>
      <c r="Q1012" s="5">
        <f t="shared" si="99"/>
        <v>404.43588712076814</v>
      </c>
      <c r="R1012" s="10">
        <f>Q1012*Index!$H$16</f>
        <v>553.41261509168396</v>
      </c>
      <c r="T1012" s="7">
        <v>17.017207753816454</v>
      </c>
      <c r="U1012" s="5">
        <f t="shared" si="100"/>
        <v>17.280974474000608</v>
      </c>
      <c r="V1012" s="5">
        <f>U1012*(Index!$G$16/Index!$G$7)</f>
        <v>19.551836446637527</v>
      </c>
      <c r="X1012" s="7">
        <v>572.96</v>
      </c>
      <c r="Y1012" s="20">
        <f t="shared" si="95"/>
        <v>572.96</v>
      </c>
    </row>
    <row r="1013" spans="1:25">
      <c r="A1013" s="2" t="s">
        <v>1220</v>
      </c>
      <c r="B1013" s="2" t="s">
        <v>33</v>
      </c>
      <c r="C1013" s="2">
        <v>120</v>
      </c>
      <c r="D1013" s="2" t="s">
        <v>45</v>
      </c>
      <c r="E1013" s="2" t="s">
        <v>40</v>
      </c>
      <c r="F1013" s="2" t="s">
        <v>22</v>
      </c>
      <c r="G1013" s="16">
        <v>139.7131899</v>
      </c>
      <c r="H1013" s="16">
        <v>70.806310620000005</v>
      </c>
      <c r="I1013" s="16">
        <f t="shared" si="96"/>
        <v>81.227510834366427</v>
      </c>
      <c r="J1013" s="7">
        <v>1.9998539609999999</v>
      </c>
      <c r="K1013" s="18">
        <v>0</v>
      </c>
      <c r="L1013" s="15">
        <v>1.059430622</v>
      </c>
      <c r="M1013" s="15">
        <v>0.99062862799999996</v>
      </c>
      <c r="N1013" s="7">
        <v>441.84913554710562</v>
      </c>
      <c r="O1013" s="8">
        <f t="shared" si="97"/>
        <v>441.85</v>
      </c>
      <c r="P1013" s="5">
        <f t="shared" si="98"/>
        <v>443.66071700284874</v>
      </c>
      <c r="Q1013" s="5">
        <f t="shared" si="99"/>
        <v>450.53745811639294</v>
      </c>
      <c r="R1013" s="10">
        <f>Q1013*Index!$H$16</f>
        <v>616.49601539563662</v>
      </c>
      <c r="T1013" s="7">
        <v>16.360613351848645</v>
      </c>
      <c r="U1013" s="5">
        <f t="shared" si="100"/>
        <v>16.614202858802301</v>
      </c>
      <c r="V1013" s="5">
        <f>U1013*(Index!$G$16/Index!$G$7)</f>
        <v>18.797445565079816</v>
      </c>
      <c r="X1013" s="7">
        <v>635.29</v>
      </c>
      <c r="Y1013" s="20">
        <f t="shared" si="95"/>
        <v>635.29</v>
      </c>
    </row>
    <row r="1014" spans="1:25">
      <c r="A1014" s="2" t="s">
        <v>1221</v>
      </c>
      <c r="B1014" s="2" t="s">
        <v>33</v>
      </c>
      <c r="C1014" s="2">
        <v>120</v>
      </c>
      <c r="D1014" s="2" t="s">
        <v>1434</v>
      </c>
      <c r="E1014" s="2" t="s">
        <v>40</v>
      </c>
      <c r="F1014" s="2" t="s">
        <v>22</v>
      </c>
      <c r="G1014" s="16">
        <v>139.7131899</v>
      </c>
      <c r="H1014" s="16">
        <v>89.063850090000003</v>
      </c>
      <c r="I1014" s="16">
        <f t="shared" si="96"/>
        <v>80.318746333309491</v>
      </c>
      <c r="J1014" s="7">
        <v>1.99489223</v>
      </c>
      <c r="K1014" s="18">
        <v>0</v>
      </c>
      <c r="L1014" s="15">
        <v>1.0519122460000001</v>
      </c>
      <c r="M1014" s="15">
        <v>0.91431063800000001</v>
      </c>
      <c r="N1014" s="7">
        <v>438.93999978395607</v>
      </c>
      <c r="O1014" s="8">
        <f t="shared" si="97"/>
        <v>438.94</v>
      </c>
      <c r="P1014" s="5">
        <f t="shared" si="98"/>
        <v>440.73965378307031</v>
      </c>
      <c r="Q1014" s="5">
        <f t="shared" si="99"/>
        <v>447.57111841670792</v>
      </c>
      <c r="R1014" s="10">
        <f>Q1014*Index!$H$16</f>
        <v>612.43700415867693</v>
      </c>
      <c r="T1014" s="7">
        <v>17.261904883522643</v>
      </c>
      <c r="U1014" s="5">
        <f t="shared" si="100"/>
        <v>17.529464409217244</v>
      </c>
      <c r="V1014" s="5">
        <f>U1014*(Index!$G$16/Index!$G$7)</f>
        <v>19.832980000162287</v>
      </c>
      <c r="X1014" s="7">
        <v>632.27</v>
      </c>
      <c r="Y1014" s="20">
        <f t="shared" si="95"/>
        <v>632.27</v>
      </c>
    </row>
    <row r="1015" spans="1:25">
      <c r="A1015" s="2" t="s">
        <v>1222</v>
      </c>
      <c r="B1015" s="2" t="s">
        <v>33</v>
      </c>
      <c r="C1015" s="2">
        <v>120</v>
      </c>
      <c r="D1015" s="2" t="s">
        <v>1435</v>
      </c>
      <c r="E1015" s="2" t="s">
        <v>40</v>
      </c>
      <c r="F1015" s="2" t="s">
        <v>197</v>
      </c>
      <c r="G1015" s="16">
        <v>139.7131899</v>
      </c>
      <c r="H1015" s="16">
        <v>121.7087063</v>
      </c>
      <c r="I1015" s="16">
        <f t="shared" si="96"/>
        <v>134.53222739382537</v>
      </c>
      <c r="J1015" s="7">
        <v>2.0857230260000001</v>
      </c>
      <c r="K1015" s="18">
        <v>0</v>
      </c>
      <c r="L1015" s="15">
        <v>1.096866782</v>
      </c>
      <c r="M1015" s="15">
        <v>0.95640873599999998</v>
      </c>
      <c r="N1015" s="7">
        <v>571.99998149368048</v>
      </c>
      <c r="O1015" s="8">
        <f t="shared" si="97"/>
        <v>572</v>
      </c>
      <c r="P1015" s="5">
        <f t="shared" si="98"/>
        <v>574.34518141780461</v>
      </c>
      <c r="Q1015" s="5">
        <f t="shared" si="99"/>
        <v>583.24753172978058</v>
      </c>
      <c r="R1015" s="10">
        <f>Q1015*Index!$H$16</f>
        <v>798.0907532173668</v>
      </c>
      <c r="T1015" s="7">
        <v>33.51635744535524</v>
      </c>
      <c r="U1015" s="5">
        <f t="shared" si="100"/>
        <v>34.035860985758248</v>
      </c>
      <c r="V1015" s="5">
        <f>U1015*(Index!$G$16/Index!$G$7)</f>
        <v>38.508452652090469</v>
      </c>
      <c r="X1015" s="7">
        <v>836.6</v>
      </c>
      <c r="Y1015" s="20">
        <f t="shared" si="95"/>
        <v>836.6</v>
      </c>
    </row>
    <row r="1016" spans="1:25">
      <c r="A1016" s="2" t="s">
        <v>1223</v>
      </c>
      <c r="B1016" s="2" t="s">
        <v>33</v>
      </c>
      <c r="C1016" s="2">
        <v>120</v>
      </c>
      <c r="D1016" s="2" t="s">
        <v>1429</v>
      </c>
      <c r="E1016" s="2" t="s">
        <v>40</v>
      </c>
      <c r="F1016" s="2" t="s">
        <v>197</v>
      </c>
      <c r="G1016" s="16">
        <v>139.7131899</v>
      </c>
      <c r="H1016" s="16">
        <v>90.576947360000005</v>
      </c>
      <c r="I1016" s="16">
        <f t="shared" si="96"/>
        <v>73.528523967739289</v>
      </c>
      <c r="J1016" s="7">
        <v>2.2445462479999998</v>
      </c>
      <c r="K1016" s="18">
        <v>0</v>
      </c>
      <c r="L1016" s="15">
        <v>0.97955364599999994</v>
      </c>
      <c r="M1016" s="15">
        <v>0.94529769799999996</v>
      </c>
      <c r="N1016" s="7">
        <v>478.63088888768652</v>
      </c>
      <c r="O1016" s="8">
        <f t="shared" si="97"/>
        <v>478.63</v>
      </c>
      <c r="P1016" s="5">
        <f t="shared" si="98"/>
        <v>480.59327553212603</v>
      </c>
      <c r="Q1016" s="5">
        <f t="shared" si="99"/>
        <v>488.04247130287399</v>
      </c>
      <c r="R1016" s="10">
        <f>Q1016*Index!$H$16</f>
        <v>667.81625696554636</v>
      </c>
      <c r="T1016" s="7">
        <v>19.277030420102268</v>
      </c>
      <c r="U1016" s="5">
        <f t="shared" si="100"/>
        <v>19.575824391613853</v>
      </c>
      <c r="V1016" s="5">
        <f>U1016*(Index!$G$16/Index!$G$7)</f>
        <v>22.148248490776524</v>
      </c>
      <c r="X1016" s="7">
        <v>678.1</v>
      </c>
      <c r="Y1016" s="20">
        <f t="shared" si="95"/>
        <v>678.1</v>
      </c>
    </row>
    <row r="1017" spans="1:25">
      <c r="A1017" s="2" t="s">
        <v>1224</v>
      </c>
      <c r="B1017" s="2" t="s">
        <v>33</v>
      </c>
      <c r="C1017" s="2">
        <v>120</v>
      </c>
      <c r="D1017" s="2" t="s">
        <v>203</v>
      </c>
      <c r="E1017" s="2" t="s">
        <v>40</v>
      </c>
      <c r="F1017" s="2" t="s">
        <v>22</v>
      </c>
      <c r="G1017" s="16">
        <v>139.7131899</v>
      </c>
      <c r="H1017" s="16">
        <v>63.726464980000003</v>
      </c>
      <c r="I1017" s="16">
        <f t="shared" si="96"/>
        <v>48.532274040756448</v>
      </c>
      <c r="J1017" s="7">
        <v>2.3542942249999999</v>
      </c>
      <c r="K1017" s="18">
        <v>1</v>
      </c>
      <c r="L1017" s="15">
        <v>1.035402113</v>
      </c>
      <c r="M1017" s="15">
        <v>0.893675522</v>
      </c>
      <c r="N1017" s="7">
        <v>443.1852084243547</v>
      </c>
      <c r="O1017" s="8">
        <f t="shared" si="97"/>
        <v>443.19</v>
      </c>
      <c r="P1017" s="5">
        <f t="shared" si="98"/>
        <v>445.00226777889458</v>
      </c>
      <c r="Q1017" s="5">
        <f t="shared" si="99"/>
        <v>451.89980292946746</v>
      </c>
      <c r="R1017" s="10">
        <f>Q1017*Index!$H$16</f>
        <v>618.36018924783252</v>
      </c>
      <c r="T1017" s="7">
        <v>16.670312831752721</v>
      </c>
      <c r="U1017" s="5">
        <f t="shared" si="100"/>
        <v>16.928702680644889</v>
      </c>
      <c r="V1017" s="5">
        <f>U1017*(Index!$G$16/Index!$G$7)</f>
        <v>19.153273246465158</v>
      </c>
      <c r="X1017" s="7">
        <v>637.51</v>
      </c>
      <c r="Y1017" s="20">
        <f t="shared" si="95"/>
        <v>637.51</v>
      </c>
    </row>
    <row r="1018" spans="1:25">
      <c r="A1018" s="2" t="s">
        <v>1225</v>
      </c>
      <c r="B1018" s="2" t="s">
        <v>33</v>
      </c>
      <c r="C1018" s="2">
        <v>120</v>
      </c>
      <c r="D1018" s="2" t="s">
        <v>42</v>
      </c>
      <c r="E1018" s="2" t="s">
        <v>41</v>
      </c>
      <c r="F1018" s="2" t="s">
        <v>22</v>
      </c>
      <c r="G1018" s="16">
        <v>139.7131899</v>
      </c>
      <c r="H1018" s="16">
        <v>23.357429580000002</v>
      </c>
      <c r="I1018" s="16">
        <f t="shared" si="96"/>
        <v>22.979123644734273</v>
      </c>
      <c r="J1018" s="7">
        <v>1.2614625180000001</v>
      </c>
      <c r="K1018" s="18">
        <v>1</v>
      </c>
      <c r="L1018" s="15">
        <v>1.0005027049999999</v>
      </c>
      <c r="M1018" s="15">
        <v>0.99717882300000005</v>
      </c>
      <c r="N1018" s="7">
        <v>205.23025536686319</v>
      </c>
      <c r="O1018" s="8">
        <f t="shared" si="97"/>
        <v>205.23</v>
      </c>
      <c r="P1018" s="5">
        <f t="shared" si="98"/>
        <v>206.07169941386732</v>
      </c>
      <c r="Q1018" s="5">
        <f t="shared" si="99"/>
        <v>209.26581075478228</v>
      </c>
      <c r="R1018" s="10">
        <f>Q1018*Index!$H$16</f>
        <v>286.35030487416537</v>
      </c>
      <c r="T1018" s="7">
        <v>16.938167338932306</v>
      </c>
      <c r="U1018" s="5">
        <f t="shared" si="100"/>
        <v>17.200708932685757</v>
      </c>
      <c r="V1018" s="5">
        <f>U1018*(Index!$G$16/Index!$G$7)</f>
        <v>19.461023353981791</v>
      </c>
      <c r="X1018" s="7">
        <v>305.81</v>
      </c>
      <c r="Y1018" s="20">
        <f t="shared" si="95"/>
        <v>305.81</v>
      </c>
    </row>
    <row r="1019" spans="1:25">
      <c r="A1019" s="2" t="s">
        <v>1226</v>
      </c>
      <c r="B1019" s="2" t="s">
        <v>33</v>
      </c>
      <c r="C1019" s="2">
        <v>120</v>
      </c>
      <c r="D1019" s="2" t="s">
        <v>43</v>
      </c>
      <c r="E1019" s="2" t="s">
        <v>41</v>
      </c>
      <c r="F1019" s="2" t="s">
        <v>22</v>
      </c>
      <c r="G1019" s="16">
        <v>139.7131899</v>
      </c>
      <c r="H1019" s="16">
        <v>37.297324000000003</v>
      </c>
      <c r="I1019" s="16">
        <f t="shared" si="96"/>
        <v>38.240107501186174</v>
      </c>
      <c r="J1019" s="7">
        <v>1.521395815</v>
      </c>
      <c r="K1019" s="18">
        <v>0</v>
      </c>
      <c r="L1019" s="15">
        <v>1.020924349</v>
      </c>
      <c r="M1019" s="15">
        <v>0.98472148800000003</v>
      </c>
      <c r="N1019" s="7">
        <v>270.73740196187674</v>
      </c>
      <c r="O1019" s="8">
        <f t="shared" si="97"/>
        <v>270.74</v>
      </c>
      <c r="P1019" s="5">
        <f t="shared" si="98"/>
        <v>271.84742530992042</v>
      </c>
      <c r="Q1019" s="5">
        <f t="shared" si="99"/>
        <v>276.0610604022242</v>
      </c>
      <c r="R1019" s="10">
        <f>Q1019*Index!$H$16</f>
        <v>377.75004203956325</v>
      </c>
      <c r="T1019" s="7">
        <v>18.153468645073442</v>
      </c>
      <c r="U1019" s="5">
        <f t="shared" si="100"/>
        <v>18.434847409072081</v>
      </c>
      <c r="V1019" s="5">
        <f>U1019*(Index!$G$16/Index!$G$7)</f>
        <v>20.8573377620096</v>
      </c>
      <c r="X1019" s="7">
        <v>398.61</v>
      </c>
      <c r="Y1019" s="20">
        <f t="shared" si="95"/>
        <v>398.61</v>
      </c>
    </row>
    <row r="1020" spans="1:25">
      <c r="A1020" s="2" t="s">
        <v>1227</v>
      </c>
      <c r="B1020" s="2" t="s">
        <v>33</v>
      </c>
      <c r="C1020" s="2">
        <v>120</v>
      </c>
      <c r="D1020" s="2" t="s">
        <v>44</v>
      </c>
      <c r="E1020" s="2" t="s">
        <v>41</v>
      </c>
      <c r="F1020" s="2" t="s">
        <v>22</v>
      </c>
      <c r="G1020" s="16">
        <v>139.7131899</v>
      </c>
      <c r="H1020" s="16">
        <v>50.809714679999999</v>
      </c>
      <c r="I1020" s="16">
        <f t="shared" si="96"/>
        <v>49.96258340140173</v>
      </c>
      <c r="J1020" s="7">
        <v>1.6013025540000001</v>
      </c>
      <c r="K1020" s="18">
        <v>0</v>
      </c>
      <c r="L1020" s="15">
        <v>1.0388986330000001</v>
      </c>
      <c r="M1020" s="15">
        <v>0.95827794899999996</v>
      </c>
      <c r="N1020" s="7">
        <v>303.72830031392601</v>
      </c>
      <c r="O1020" s="8">
        <f t="shared" si="97"/>
        <v>303.73</v>
      </c>
      <c r="P1020" s="5">
        <f t="shared" si="98"/>
        <v>304.97358634521311</v>
      </c>
      <c r="Q1020" s="5">
        <f t="shared" si="99"/>
        <v>309.70067693356395</v>
      </c>
      <c r="R1020" s="10">
        <f>Q1020*Index!$H$16</f>
        <v>423.78104163216636</v>
      </c>
      <c r="T1020" s="7">
        <v>17.118148589408758</v>
      </c>
      <c r="U1020" s="5">
        <f t="shared" si="100"/>
        <v>17.383479892544596</v>
      </c>
      <c r="V1020" s="5">
        <f>U1020*(Index!$G$16/Index!$G$7)</f>
        <v>19.667811919043984</v>
      </c>
      <c r="X1020" s="7">
        <v>443.45</v>
      </c>
      <c r="Y1020" s="20">
        <f t="shared" si="95"/>
        <v>443.45</v>
      </c>
    </row>
    <row r="1021" spans="1:25">
      <c r="A1021" s="2" t="s">
        <v>1228</v>
      </c>
      <c r="B1021" s="2" t="s">
        <v>33</v>
      </c>
      <c r="C1021" s="2">
        <v>120</v>
      </c>
      <c r="D1021" s="2" t="s">
        <v>45</v>
      </c>
      <c r="E1021" s="2" t="s">
        <v>41</v>
      </c>
      <c r="F1021" s="2" t="s">
        <v>22</v>
      </c>
      <c r="G1021" s="16">
        <v>139.7131899</v>
      </c>
      <c r="H1021" s="16">
        <v>67.040541379999993</v>
      </c>
      <c r="I1021" s="16">
        <f t="shared" si="96"/>
        <v>78.557747617795599</v>
      </c>
      <c r="J1021" s="7">
        <v>1.6131401510000001</v>
      </c>
      <c r="K1021" s="18">
        <v>0</v>
      </c>
      <c r="L1021" s="15">
        <v>1.059430622</v>
      </c>
      <c r="M1021" s="15">
        <v>0.996483326</v>
      </c>
      <c r="N1021" s="7">
        <v>352.10161300575248</v>
      </c>
      <c r="O1021" s="8">
        <f t="shared" si="97"/>
        <v>352.1</v>
      </c>
      <c r="P1021" s="5">
        <f t="shared" si="98"/>
        <v>353.54522961907605</v>
      </c>
      <c r="Q1021" s="5">
        <f t="shared" si="99"/>
        <v>359.02518067817175</v>
      </c>
      <c r="R1021" s="10">
        <f>Q1021*Index!$H$16</f>
        <v>491.27456402883712</v>
      </c>
      <c r="T1021" s="7">
        <v>16.605528653885205</v>
      </c>
      <c r="U1021" s="5">
        <f t="shared" si="100"/>
        <v>16.862914348020428</v>
      </c>
      <c r="V1021" s="5">
        <f>U1021*(Index!$G$16/Index!$G$7)</f>
        <v>19.078839786621462</v>
      </c>
      <c r="X1021" s="7">
        <v>510.35</v>
      </c>
      <c r="Y1021" s="20">
        <f t="shared" si="95"/>
        <v>510.35</v>
      </c>
    </row>
    <row r="1022" spans="1:25">
      <c r="A1022" s="2" t="s">
        <v>1229</v>
      </c>
      <c r="B1022" s="2" t="s">
        <v>33</v>
      </c>
      <c r="C1022" s="2">
        <v>120</v>
      </c>
      <c r="D1022" s="2" t="s">
        <v>1434</v>
      </c>
      <c r="E1022" s="2" t="s">
        <v>41</v>
      </c>
      <c r="F1022" s="2" t="s">
        <v>22</v>
      </c>
      <c r="G1022" s="16">
        <v>139.7131899</v>
      </c>
      <c r="H1022" s="16">
        <v>84.327136940000003</v>
      </c>
      <c r="I1022" s="16">
        <f t="shared" si="96"/>
        <v>72.518385078867936</v>
      </c>
      <c r="J1022" s="7">
        <v>1.617978087</v>
      </c>
      <c r="K1022" s="18">
        <v>0</v>
      </c>
      <c r="L1022" s="15">
        <v>1.0519122460000001</v>
      </c>
      <c r="M1022" s="15">
        <v>0.90054265499999997</v>
      </c>
      <c r="N1022" s="7">
        <v>343.38603765908351</v>
      </c>
      <c r="O1022" s="8">
        <f t="shared" si="97"/>
        <v>343.39</v>
      </c>
      <c r="P1022" s="5">
        <f t="shared" si="98"/>
        <v>344.79392041348575</v>
      </c>
      <c r="Q1022" s="5">
        <f t="shared" si="99"/>
        <v>350.13822617989479</v>
      </c>
      <c r="R1022" s="10">
        <f>Q1022*Index!$H$16</f>
        <v>479.11403899703237</v>
      </c>
      <c r="T1022" s="7">
        <v>15.36451607658439</v>
      </c>
      <c r="U1022" s="5">
        <f t="shared" si="100"/>
        <v>15.602666075771449</v>
      </c>
      <c r="V1022" s="5">
        <f>U1022*(Index!$G$16/Index!$G$7)</f>
        <v>17.652984541117746</v>
      </c>
      <c r="X1022" s="7">
        <v>496.77</v>
      </c>
      <c r="Y1022" s="20">
        <f t="shared" si="95"/>
        <v>496.77</v>
      </c>
    </row>
    <row r="1023" spans="1:25">
      <c r="A1023" s="2" t="s">
        <v>1230</v>
      </c>
      <c r="B1023" s="2" t="s">
        <v>33</v>
      </c>
      <c r="C1023" s="2">
        <v>120</v>
      </c>
      <c r="D1023" s="2" t="s">
        <v>1435</v>
      </c>
      <c r="E1023" s="2" t="s">
        <v>41</v>
      </c>
      <c r="F1023" s="2" t="s">
        <v>197</v>
      </c>
      <c r="G1023" s="16">
        <v>139.7131899</v>
      </c>
      <c r="H1023" s="16">
        <v>115.2355463</v>
      </c>
      <c r="I1023" s="16">
        <f t="shared" si="96"/>
        <v>135.28964078228861</v>
      </c>
      <c r="J1023" s="7">
        <v>1.5585985149999999</v>
      </c>
      <c r="K1023" s="18">
        <v>0</v>
      </c>
      <c r="L1023" s="15">
        <v>1.096866782</v>
      </c>
      <c r="M1023" s="15">
        <v>0.98340048099999999</v>
      </c>
      <c r="N1023" s="7">
        <v>428.6190033503994</v>
      </c>
      <c r="O1023" s="8">
        <f t="shared" si="97"/>
        <v>428.62</v>
      </c>
      <c r="P1023" s="5">
        <f t="shared" si="98"/>
        <v>430.37634126413604</v>
      </c>
      <c r="Q1023" s="5">
        <f t="shared" si="99"/>
        <v>437.0471745537302</v>
      </c>
      <c r="R1023" s="10">
        <f>Q1023*Index!$H$16</f>
        <v>598.03649352211846</v>
      </c>
      <c r="T1023" s="7">
        <v>22.065219964659466</v>
      </c>
      <c r="U1023" s="5">
        <f t="shared" si="100"/>
        <v>22.40723087411169</v>
      </c>
      <c r="V1023" s="5">
        <f>U1023*(Index!$G$16/Index!$G$7)</f>
        <v>25.351725039106331</v>
      </c>
      <c r="X1023" s="7">
        <v>623.39</v>
      </c>
      <c r="Y1023" s="20">
        <f t="shared" si="95"/>
        <v>623.39</v>
      </c>
    </row>
    <row r="1024" spans="1:25">
      <c r="A1024" s="2" t="s">
        <v>1231</v>
      </c>
      <c r="B1024" s="2" t="s">
        <v>33</v>
      </c>
      <c r="C1024" s="2">
        <v>120</v>
      </c>
      <c r="D1024" s="2" t="s">
        <v>1429</v>
      </c>
      <c r="E1024" s="2" t="s">
        <v>41</v>
      </c>
      <c r="F1024" s="2" t="s">
        <v>197</v>
      </c>
      <c r="G1024" s="16">
        <v>139.7131899</v>
      </c>
      <c r="H1024" s="16">
        <v>85.759548370000005</v>
      </c>
      <c r="I1024" s="16">
        <f t="shared" si="96"/>
        <v>59.032575111321762</v>
      </c>
      <c r="J1024" s="7">
        <v>1.613319277</v>
      </c>
      <c r="K1024" s="18">
        <v>0</v>
      </c>
      <c r="L1024" s="15">
        <v>0.97955364599999994</v>
      </c>
      <c r="M1024" s="15">
        <v>0.89986139099999995</v>
      </c>
      <c r="N1024" s="7">
        <v>320.64037402952954</v>
      </c>
      <c r="O1024" s="8">
        <f t="shared" si="97"/>
        <v>320.64</v>
      </c>
      <c r="P1024" s="5">
        <f t="shared" si="98"/>
        <v>321.95499956305059</v>
      </c>
      <c r="Q1024" s="5">
        <f t="shared" si="99"/>
        <v>326.94530205627791</v>
      </c>
      <c r="R1024" s="10">
        <f>Q1024*Index!$H$16</f>
        <v>447.37784248329149</v>
      </c>
      <c r="T1024" s="7">
        <v>17.24731287019145</v>
      </c>
      <c r="U1024" s="5">
        <f t="shared" si="100"/>
        <v>17.51464621967942</v>
      </c>
      <c r="V1024" s="5">
        <f>U1024*(Index!$G$16/Index!$G$7)</f>
        <v>19.816214578819025</v>
      </c>
      <c r="X1024" s="7">
        <v>459.16</v>
      </c>
      <c r="Y1024" s="20">
        <f t="shared" si="95"/>
        <v>459.16</v>
      </c>
    </row>
    <row r="1025" spans="1:25">
      <c r="A1025" s="2" t="s">
        <v>1232</v>
      </c>
      <c r="B1025" s="2" t="s">
        <v>33</v>
      </c>
      <c r="C1025" s="2">
        <v>120</v>
      </c>
      <c r="D1025" s="2" t="s">
        <v>203</v>
      </c>
      <c r="E1025" s="2" t="s">
        <v>41</v>
      </c>
      <c r="F1025" s="2" t="s">
        <v>22</v>
      </c>
      <c r="G1025" s="16">
        <v>139.7131899</v>
      </c>
      <c r="H1025" s="16">
        <v>60.337070019999999</v>
      </c>
      <c r="I1025" s="16">
        <f t="shared" si="96"/>
        <v>44.658848214491712</v>
      </c>
      <c r="J1025" s="7">
        <v>1.893073644</v>
      </c>
      <c r="K1025" s="18">
        <v>1</v>
      </c>
      <c r="L1025" s="15">
        <v>1.035402113</v>
      </c>
      <c r="M1025" s="15">
        <v>0.89011657799999999</v>
      </c>
      <c r="N1025" s="7">
        <v>349.02984586510394</v>
      </c>
      <c r="O1025" s="8">
        <f t="shared" si="97"/>
        <v>349.03</v>
      </c>
      <c r="P1025" s="5">
        <f t="shared" si="98"/>
        <v>350.46086823315085</v>
      </c>
      <c r="Q1025" s="5">
        <f t="shared" si="99"/>
        <v>355.89301169076469</v>
      </c>
      <c r="R1025" s="10">
        <f>Q1025*Index!$H$16</f>
        <v>486.98863915068108</v>
      </c>
      <c r="T1025" s="7">
        <v>16.304790759437328</v>
      </c>
      <c r="U1025" s="5">
        <f t="shared" si="100"/>
        <v>16.557515016208608</v>
      </c>
      <c r="V1025" s="5">
        <f>U1025*(Index!$G$16/Index!$G$7)</f>
        <v>18.73330847439826</v>
      </c>
      <c r="X1025" s="7">
        <v>505.72</v>
      </c>
      <c r="Y1025" s="20">
        <f t="shared" si="95"/>
        <v>505.72</v>
      </c>
    </row>
  </sheetData>
  <autoFilter ref="A1:Y1025" xr:uid="{00000000-0009-0000-0000-000001000000}"/>
  <conditionalFormatting sqref="O2:O1025">
    <cfRule type="cellIs" dxfId="31" priority="49" operator="notEqual">
      <formula>ROUND($N2, 2)</formula>
    </cfRule>
    <cfRule type="cellIs" dxfId="30" priority="50" operator="equal">
      <formula>ROUND($N2, 2)</formula>
    </cfRule>
  </conditionalFormatting>
  <conditionalFormatting sqref="Y2:Y1025">
    <cfRule type="cellIs" dxfId="29" priority="47" operator="notEqual">
      <formula>ROUND($X2,2)</formula>
    </cfRule>
    <cfRule type="cellIs" dxfId="28" priority="48" operator="equal">
      <formula>ROUND($X2,2)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3"/>
  <sheetViews>
    <sheetView workbookViewId="0">
      <pane xSplit="4" ySplit="1" topLeftCell="Q2" activePane="bottomRight" state="frozen"/>
      <selection pane="topRight" activeCell="E1" sqref="E1"/>
      <selection pane="bottomLeft" activeCell="A2" sqref="A2"/>
      <selection pane="bottomRight" activeCell="W2" sqref="W2"/>
    </sheetView>
  </sheetViews>
  <sheetFormatPr baseColWidth="10" defaultColWidth="8.83203125" defaultRowHeight="15"/>
  <cols>
    <col min="1" max="1" width="14" bestFit="1" customWidth="1"/>
    <col min="2" max="2" width="14.5" bestFit="1" customWidth="1"/>
    <col min="3" max="3" width="11.33203125" bestFit="1" customWidth="1"/>
    <col min="4" max="4" width="63.83203125" bestFit="1" customWidth="1"/>
    <col min="5" max="5" width="22.33203125" bestFit="1" customWidth="1"/>
    <col min="6" max="6" width="22.6640625" bestFit="1" customWidth="1"/>
    <col min="7" max="7" width="24.5" bestFit="1" customWidth="1"/>
    <col min="8" max="8" width="24.5" customWidth="1"/>
    <col min="9" max="10" width="21.5" bestFit="1" customWidth="1"/>
    <col min="11" max="11" width="26.1640625" bestFit="1" customWidth="1"/>
    <col min="12" max="12" width="31.33203125" bestFit="1" customWidth="1"/>
    <col min="13" max="13" width="12.5" bestFit="1" customWidth="1"/>
    <col min="14" max="14" width="18.6640625" bestFit="1" customWidth="1"/>
    <col min="15" max="15" width="25" bestFit="1" customWidth="1"/>
    <col min="16" max="16" width="28.1640625" bestFit="1" customWidth="1"/>
    <col min="17" max="17" width="23.1640625" bestFit="1" customWidth="1"/>
    <col min="18" max="18" width="2.83203125" customWidth="1"/>
    <col min="19" max="19" width="21.5" bestFit="1" customWidth="1"/>
    <col min="20" max="20" width="28.1640625" bestFit="1" customWidth="1"/>
    <col min="21" max="21" width="23.1640625" bestFit="1" customWidth="1"/>
    <col min="22" max="22" width="2.83203125" customWidth="1"/>
    <col min="23" max="23" width="8.33203125" bestFit="1" customWidth="1"/>
    <col min="24" max="24" width="12.5" bestFit="1" customWidth="1"/>
    <col min="25" max="25" width="13.33203125" bestFit="1" customWidth="1"/>
  </cols>
  <sheetData>
    <row r="1" spans="1:25">
      <c r="A1" s="1" t="s">
        <v>1430</v>
      </c>
      <c r="B1" s="1" t="s">
        <v>15</v>
      </c>
      <c r="C1" s="1" t="s">
        <v>205</v>
      </c>
      <c r="D1" s="1" t="s">
        <v>4</v>
      </c>
      <c r="E1" s="1" t="s">
        <v>1428</v>
      </c>
      <c r="F1" s="3" t="s">
        <v>5</v>
      </c>
      <c r="G1" s="3" t="s">
        <v>6</v>
      </c>
      <c r="H1" s="3" t="s">
        <v>1433</v>
      </c>
      <c r="I1" s="3" t="s">
        <v>16</v>
      </c>
      <c r="J1" s="3" t="s">
        <v>1485</v>
      </c>
      <c r="K1" s="3" t="s">
        <v>17</v>
      </c>
      <c r="L1" s="3" t="s">
        <v>12</v>
      </c>
      <c r="M1" s="3" t="s">
        <v>7</v>
      </c>
      <c r="N1" s="3" t="s">
        <v>8</v>
      </c>
      <c r="O1" s="4" t="s">
        <v>10</v>
      </c>
      <c r="P1" s="4" t="s">
        <v>11</v>
      </c>
      <c r="Q1" s="11" t="s">
        <v>1622</v>
      </c>
      <c r="S1" s="3" t="s">
        <v>9</v>
      </c>
      <c r="T1" s="4" t="s">
        <v>11</v>
      </c>
      <c r="U1" s="11" t="s">
        <v>1623</v>
      </c>
      <c r="W1" s="3" t="s">
        <v>13</v>
      </c>
      <c r="X1" s="3" t="s">
        <v>14</v>
      </c>
    </row>
    <row r="2" spans="1:25">
      <c r="A2" s="2" t="s">
        <v>1519</v>
      </c>
      <c r="B2" s="2">
        <v>2</v>
      </c>
      <c r="C2" s="2">
        <v>15</v>
      </c>
      <c r="D2" s="2" t="s">
        <v>34</v>
      </c>
      <c r="E2" s="2" t="s">
        <v>197</v>
      </c>
      <c r="F2" s="6">
        <v>15</v>
      </c>
      <c r="G2" s="22">
        <v>5.7473000134722998</v>
      </c>
      <c r="H2" s="21">
        <v>1.29420812684593</v>
      </c>
      <c r="I2" s="13">
        <f>(F2+G2)*H2/B2</f>
        <v>13.425662143773261</v>
      </c>
      <c r="J2" s="13">
        <f>I2-F2/B2</f>
        <v>5.9256621437732608</v>
      </c>
      <c r="K2" s="6">
        <v>15</v>
      </c>
      <c r="L2" s="12">
        <v>1.5721488110313599</v>
      </c>
      <c r="M2" s="12">
        <v>21.107138776641875</v>
      </c>
      <c r="N2" s="8">
        <f>ROUND(L2*I2,2)</f>
        <v>21.11</v>
      </c>
      <c r="O2" s="5">
        <f t="shared" ref="O2:O33" si="0">M2*(1.0041)</f>
        <v>21.193678045626108</v>
      </c>
      <c r="P2" s="5">
        <f>O2*(1.0155)</f>
        <v>21.522180055333315</v>
      </c>
      <c r="Q2" s="10">
        <f>P2*Index!$H$16</f>
        <v>29.450022429239738</v>
      </c>
      <c r="R2" s="14"/>
      <c r="S2" s="12">
        <v>1.0978593899774718</v>
      </c>
      <c r="T2" s="5">
        <f>S2*(1.0155)</f>
        <v>1.1148762105221226</v>
      </c>
      <c r="U2" s="5">
        <f>T2*Index!$G$16/Index!$G$7</f>
        <v>1.2613801009411063</v>
      </c>
      <c r="W2" s="7">
        <v>30.71</v>
      </c>
      <c r="X2" s="8">
        <f>ROUND(Q2+U2,2)</f>
        <v>30.71</v>
      </c>
      <c r="Y2" s="26"/>
    </row>
    <row r="3" spans="1:25">
      <c r="A3" s="2" t="s">
        <v>1520</v>
      </c>
      <c r="B3" s="2">
        <v>2</v>
      </c>
      <c r="C3" s="2">
        <v>15</v>
      </c>
      <c r="D3" s="2" t="s">
        <v>35</v>
      </c>
      <c r="E3" s="2" t="s">
        <v>197</v>
      </c>
      <c r="F3" s="6">
        <v>15</v>
      </c>
      <c r="G3" s="22">
        <v>5.3232456313394998</v>
      </c>
      <c r="H3" s="21">
        <v>1.2494954323749301</v>
      </c>
      <c r="I3" s="13">
        <f t="shared" ref="I3:I66" si="1">(F3+G3)*H3/B3</f>
        <v>12.696901293696229</v>
      </c>
      <c r="J3" s="13">
        <f t="shared" ref="J3:J66" si="2">I3-F3/B3</f>
        <v>5.1969012936962287</v>
      </c>
      <c r="K3" s="6">
        <v>15</v>
      </c>
      <c r="L3" s="12">
        <v>2.8572512089464301</v>
      </c>
      <c r="M3" s="12">
        <v>36.278236571287081</v>
      </c>
      <c r="N3" s="8">
        <f t="shared" ref="N3:N66" si="3">ROUND(L3*I3,2)</f>
        <v>36.28</v>
      </c>
      <c r="O3" s="5">
        <f t="shared" si="0"/>
        <v>36.42697734122936</v>
      </c>
      <c r="P3" s="5">
        <f t="shared" ref="P3:P66" si="4">O3*(1.0155)</f>
        <v>36.991595490018419</v>
      </c>
      <c r="Q3" s="10">
        <f>P3*Index!$H$16</f>
        <v>50.617702949866633</v>
      </c>
      <c r="R3" s="14"/>
      <c r="S3" s="12">
        <v>0.94359695396381171</v>
      </c>
      <c r="T3" s="5">
        <f t="shared" ref="T3:T66" si="5">S3*(1.0155)</f>
        <v>0.9582227067502509</v>
      </c>
      <c r="U3" s="5">
        <f>T3*Index!$G$16/Index!$G$7</f>
        <v>1.0841410401955183</v>
      </c>
      <c r="W3" s="7">
        <v>51.7</v>
      </c>
      <c r="X3" s="8">
        <f t="shared" ref="X3:X66" si="6">ROUND(Q3+U3,2)</f>
        <v>51.7</v>
      </c>
      <c r="Y3" s="26"/>
    </row>
    <row r="4" spans="1:25">
      <c r="A4" s="2" t="s">
        <v>1521</v>
      </c>
      <c r="B4" s="2">
        <v>2</v>
      </c>
      <c r="C4" s="2">
        <v>15</v>
      </c>
      <c r="D4" s="2" t="s">
        <v>36</v>
      </c>
      <c r="E4" s="2" t="s">
        <v>197</v>
      </c>
      <c r="F4" s="6">
        <v>15</v>
      </c>
      <c r="G4" s="22">
        <v>5.7316670857396002</v>
      </c>
      <c r="H4" s="21">
        <v>1.2653545317180399</v>
      </c>
      <c r="I4" s="13">
        <f t="shared" si="1"/>
        <v>13.116454448505168</v>
      </c>
      <c r="J4" s="13">
        <f t="shared" si="2"/>
        <v>5.6164544485051682</v>
      </c>
      <c r="K4" s="6">
        <v>15</v>
      </c>
      <c r="L4" s="12">
        <v>2.28150184366155</v>
      </c>
      <c r="M4" s="12">
        <v>29.925215006567356</v>
      </c>
      <c r="N4" s="8">
        <f t="shared" si="3"/>
        <v>29.93</v>
      </c>
      <c r="O4" s="5">
        <f t="shared" si="0"/>
        <v>30.047908388094282</v>
      </c>
      <c r="P4" s="5">
        <f t="shared" si="4"/>
        <v>30.513650968109744</v>
      </c>
      <c r="Q4" s="10">
        <f>P4*Index!$H$16</f>
        <v>41.753563212391207</v>
      </c>
      <c r="R4" s="14"/>
      <c r="S4" s="12">
        <v>1.0383189531249748</v>
      </c>
      <c r="T4" s="5">
        <f t="shared" si="5"/>
        <v>1.0544128968984119</v>
      </c>
      <c r="U4" s="5">
        <f>T4*Index!$G$16/Index!$G$7</f>
        <v>1.1929714113286585</v>
      </c>
      <c r="W4" s="7">
        <v>42.95</v>
      </c>
      <c r="X4" s="8">
        <f t="shared" si="6"/>
        <v>42.95</v>
      </c>
      <c r="Y4" s="26"/>
    </row>
    <row r="5" spans="1:25">
      <c r="A5" s="2" t="s">
        <v>1522</v>
      </c>
      <c r="B5" s="2">
        <v>2</v>
      </c>
      <c r="C5" s="2">
        <v>15</v>
      </c>
      <c r="D5" s="2" t="s">
        <v>37</v>
      </c>
      <c r="E5" s="2" t="s">
        <v>197</v>
      </c>
      <c r="F5" s="6">
        <v>15</v>
      </c>
      <c r="G5" s="22">
        <v>5.5896301707994498</v>
      </c>
      <c r="H5" s="21">
        <v>1.2823544998441501</v>
      </c>
      <c r="I5" s="13">
        <f t="shared" si="1"/>
        <v>13.201602449825774</v>
      </c>
      <c r="J5" s="13">
        <f t="shared" si="2"/>
        <v>5.7016024498257742</v>
      </c>
      <c r="K5" s="6">
        <v>15</v>
      </c>
      <c r="L5" s="12">
        <v>1.7550413304385699</v>
      </c>
      <c r="M5" s="12">
        <v>23.16935792746326</v>
      </c>
      <c r="N5" s="8">
        <f t="shared" si="3"/>
        <v>23.17</v>
      </c>
      <c r="O5" s="5">
        <f t="shared" si="0"/>
        <v>23.26435229496586</v>
      </c>
      <c r="P5" s="5">
        <f t="shared" si="4"/>
        <v>23.624949755537834</v>
      </c>
      <c r="Q5" s="10">
        <f>P5*Index!$H$16</f>
        <v>32.327361745021697</v>
      </c>
      <c r="R5" s="14"/>
      <c r="S5" s="12">
        <v>0.76616308827194846</v>
      </c>
      <c r="T5" s="5">
        <f t="shared" si="5"/>
        <v>0.77803861614016367</v>
      </c>
      <c r="U5" s="5">
        <f>T5*Index!$G$16/Index!$G$7</f>
        <v>0.88027928024703717</v>
      </c>
      <c r="W5" s="7">
        <v>33.21</v>
      </c>
      <c r="X5" s="8">
        <f t="shared" si="6"/>
        <v>33.21</v>
      </c>
      <c r="Y5" s="26"/>
    </row>
    <row r="6" spans="1:25">
      <c r="A6" s="2" t="s">
        <v>1523</v>
      </c>
      <c r="B6" s="2">
        <v>2</v>
      </c>
      <c r="C6" s="2">
        <v>15</v>
      </c>
      <c r="D6" s="2" t="s">
        <v>38</v>
      </c>
      <c r="E6" s="2" t="s">
        <v>197</v>
      </c>
      <c r="F6" s="6">
        <v>15</v>
      </c>
      <c r="G6" s="22">
        <v>5.2341595780113996</v>
      </c>
      <c r="H6" s="21">
        <v>1.2362900653198701</v>
      </c>
      <c r="I6" s="13">
        <f t="shared" si="1"/>
        <v>12.507645233196195</v>
      </c>
      <c r="J6" s="13">
        <f t="shared" si="2"/>
        <v>5.0076452331961949</v>
      </c>
      <c r="K6" s="6">
        <v>15</v>
      </c>
      <c r="L6" s="12">
        <v>1.6703307884454099</v>
      </c>
      <c r="M6" s="12">
        <v>20.891904923959995</v>
      </c>
      <c r="N6" s="8">
        <f t="shared" si="3"/>
        <v>20.89</v>
      </c>
      <c r="O6" s="5">
        <f t="shared" si="0"/>
        <v>20.977561734148232</v>
      </c>
      <c r="P6" s="5">
        <f t="shared" si="4"/>
        <v>21.30271394102753</v>
      </c>
      <c r="Q6" s="10">
        <f>P6*Index!$H$16</f>
        <v>29.149714469165694</v>
      </c>
      <c r="R6" s="14"/>
      <c r="S6" s="12">
        <v>0.97916312949582585</v>
      </c>
      <c r="T6" s="5">
        <f t="shared" si="5"/>
        <v>0.99434015800301123</v>
      </c>
      <c r="U6" s="5">
        <f>T6*Index!$G$16/Index!$G$7</f>
        <v>1.1250046211715681</v>
      </c>
      <c r="W6" s="7">
        <v>30.27</v>
      </c>
      <c r="X6" s="8">
        <f t="shared" si="6"/>
        <v>30.27</v>
      </c>
      <c r="Y6" s="26"/>
    </row>
    <row r="7" spans="1:25">
      <c r="A7" s="2" t="s">
        <v>1524</v>
      </c>
      <c r="B7" s="2">
        <v>2</v>
      </c>
      <c r="C7" s="2">
        <v>15</v>
      </c>
      <c r="D7" s="2" t="s">
        <v>39</v>
      </c>
      <c r="E7" s="2" t="s">
        <v>197</v>
      </c>
      <c r="F7" s="6">
        <v>15</v>
      </c>
      <c r="G7" s="22">
        <v>5.5842410034038998</v>
      </c>
      <c r="H7" s="21">
        <v>1.31365755580619</v>
      </c>
      <c r="I7" s="13">
        <f t="shared" si="1"/>
        <v>13.520321862328561</v>
      </c>
      <c r="J7" s="13">
        <f t="shared" si="2"/>
        <v>6.0203218623285615</v>
      </c>
      <c r="K7" s="6">
        <v>15</v>
      </c>
      <c r="L7" s="12">
        <v>1.86097603750248</v>
      </c>
      <c r="M7" s="12">
        <v>25.16099500511438</v>
      </c>
      <c r="N7" s="8">
        <f t="shared" si="3"/>
        <v>25.16</v>
      </c>
      <c r="O7" s="5">
        <f t="shared" si="0"/>
        <v>25.264155084635348</v>
      </c>
      <c r="P7" s="5">
        <f t="shared" si="4"/>
        <v>25.655749488447199</v>
      </c>
      <c r="Q7" s="10">
        <f>P7*Index!$H$16</f>
        <v>35.106220463316561</v>
      </c>
      <c r="R7" s="14"/>
      <c r="S7" s="12">
        <v>1.0080167685377761</v>
      </c>
      <c r="T7" s="5">
        <f t="shared" si="5"/>
        <v>1.0236410284501116</v>
      </c>
      <c r="U7" s="5">
        <f>T7*Index!$G$16/Index!$G$7</f>
        <v>1.1581558666402616</v>
      </c>
      <c r="W7" s="7">
        <v>36.26</v>
      </c>
      <c r="X7" s="8">
        <f t="shared" si="6"/>
        <v>36.26</v>
      </c>
      <c r="Y7" s="26"/>
    </row>
    <row r="8" spans="1:25">
      <c r="A8" s="2" t="s">
        <v>1525</v>
      </c>
      <c r="B8" s="2">
        <v>2</v>
      </c>
      <c r="C8" s="2">
        <v>15</v>
      </c>
      <c r="D8" s="2" t="s">
        <v>40</v>
      </c>
      <c r="E8" s="2" t="s">
        <v>197</v>
      </c>
      <c r="F8" s="6">
        <v>15</v>
      </c>
      <c r="G8" s="22">
        <v>5.60151260463625</v>
      </c>
      <c r="H8" s="21">
        <v>1.21006645038224</v>
      </c>
      <c r="I8" s="13">
        <f t="shared" si="1"/>
        <v>12.46459961499858</v>
      </c>
      <c r="J8" s="13">
        <f t="shared" si="2"/>
        <v>4.9645996149985798</v>
      </c>
      <c r="K8" s="6">
        <v>15</v>
      </c>
      <c r="L8" s="12">
        <v>2.0547073644185598</v>
      </c>
      <c r="M8" s="12">
        <v>25.611104623466396</v>
      </c>
      <c r="N8" s="8">
        <f t="shared" si="3"/>
        <v>25.61</v>
      </c>
      <c r="O8" s="5">
        <f t="shared" si="0"/>
        <v>25.716110152422608</v>
      </c>
      <c r="P8" s="5">
        <f t="shared" si="4"/>
        <v>26.114709859785162</v>
      </c>
      <c r="Q8" s="10">
        <f>P8*Index!$H$16</f>
        <v>35.734242029685987</v>
      </c>
      <c r="R8" s="14"/>
      <c r="S8" s="12">
        <v>0.8885921023760851</v>
      </c>
      <c r="T8" s="5">
        <f t="shared" si="5"/>
        <v>0.90236527996291449</v>
      </c>
      <c r="U8" s="5">
        <f>T8*Index!$G$16/Index!$G$7</f>
        <v>1.0209434887773892</v>
      </c>
      <c r="W8" s="7">
        <v>36.76</v>
      </c>
      <c r="X8" s="8">
        <f t="shared" si="6"/>
        <v>36.76</v>
      </c>
      <c r="Y8" s="26"/>
    </row>
    <row r="9" spans="1:25">
      <c r="A9" s="2" t="s">
        <v>1526</v>
      </c>
      <c r="B9" s="2">
        <v>2</v>
      </c>
      <c r="C9" s="2">
        <v>15</v>
      </c>
      <c r="D9" s="2" t="s">
        <v>41</v>
      </c>
      <c r="E9" s="2" t="s">
        <v>197</v>
      </c>
      <c r="F9" s="6">
        <v>15</v>
      </c>
      <c r="G9" s="22">
        <v>5.2865947965798998</v>
      </c>
      <c r="H9" s="21">
        <v>1.26812900694085</v>
      </c>
      <c r="I9" s="13">
        <f t="shared" si="1"/>
        <v>12.863009656799139</v>
      </c>
      <c r="J9" s="13">
        <f t="shared" si="2"/>
        <v>5.3630096567991394</v>
      </c>
      <c r="K9" s="6">
        <v>15</v>
      </c>
      <c r="L9" s="12">
        <v>1.68723496126661</v>
      </c>
      <c r="M9" s="12">
        <v>21.702919600061531</v>
      </c>
      <c r="N9" s="8">
        <f t="shared" si="3"/>
        <v>21.7</v>
      </c>
      <c r="O9" s="5">
        <f t="shared" si="0"/>
        <v>21.791901570421782</v>
      </c>
      <c r="P9" s="5">
        <f t="shared" si="4"/>
        <v>22.129676044763322</v>
      </c>
      <c r="Q9" s="10">
        <f>P9*Index!$H$16</f>
        <v>30.281293725567057</v>
      </c>
      <c r="R9" s="14"/>
      <c r="S9" s="12">
        <v>0.81077672730725747</v>
      </c>
      <c r="T9" s="5">
        <f t="shared" si="5"/>
        <v>0.82334376658052</v>
      </c>
      <c r="U9" s="5">
        <f>T9*Index!$G$16/Index!$G$7</f>
        <v>0.93153789954150146</v>
      </c>
      <c r="W9" s="7">
        <v>31.21</v>
      </c>
      <c r="X9" s="8">
        <f t="shared" si="6"/>
        <v>31.21</v>
      </c>
      <c r="Y9" s="26"/>
    </row>
    <row r="10" spans="1:25">
      <c r="A10" s="2" t="s">
        <v>1527</v>
      </c>
      <c r="B10" s="2">
        <v>3</v>
      </c>
      <c r="C10" s="2">
        <v>15</v>
      </c>
      <c r="D10" s="2" t="s">
        <v>34</v>
      </c>
      <c r="E10" s="2" t="s">
        <v>197</v>
      </c>
      <c r="F10" s="6">
        <v>15</v>
      </c>
      <c r="G10" s="22">
        <v>5.7473000134722998</v>
      </c>
      <c r="H10" s="21">
        <v>1.29420812684593</v>
      </c>
      <c r="I10" s="13">
        <f t="shared" si="1"/>
        <v>8.9504414291821739</v>
      </c>
      <c r="J10" s="13">
        <f t="shared" si="2"/>
        <v>3.9504414291821739</v>
      </c>
      <c r="K10" s="6">
        <v>15</v>
      </c>
      <c r="L10" s="12">
        <v>1.5721488110313599</v>
      </c>
      <c r="M10" s="12">
        <v>14.071425851094626</v>
      </c>
      <c r="N10" s="8">
        <f t="shared" si="3"/>
        <v>14.07</v>
      </c>
      <c r="O10" s="5">
        <f t="shared" si="0"/>
        <v>14.129118697084113</v>
      </c>
      <c r="P10" s="5">
        <f t="shared" si="4"/>
        <v>14.348120036888918</v>
      </c>
      <c r="Q10" s="10">
        <f>P10*Index!$H$16</f>
        <v>19.633348286159883</v>
      </c>
      <c r="R10" s="14"/>
      <c r="S10" s="12">
        <v>0.73190625998498116</v>
      </c>
      <c r="T10" s="5">
        <f t="shared" si="5"/>
        <v>0.74325080701474844</v>
      </c>
      <c r="U10" s="5">
        <f>T10*Index!$G$16/Index!$G$7</f>
        <v>0.84092006729407098</v>
      </c>
      <c r="W10" s="7">
        <v>20.47</v>
      </c>
      <c r="X10" s="8">
        <f t="shared" si="6"/>
        <v>20.47</v>
      </c>
      <c r="Y10" s="26"/>
    </row>
    <row r="11" spans="1:25">
      <c r="A11" s="2" t="s">
        <v>1528</v>
      </c>
      <c r="B11" s="2">
        <v>3</v>
      </c>
      <c r="C11" s="2">
        <v>15</v>
      </c>
      <c r="D11" s="2" t="s">
        <v>35</v>
      </c>
      <c r="E11" s="2" t="s">
        <v>197</v>
      </c>
      <c r="F11" s="6">
        <v>15</v>
      </c>
      <c r="G11" s="22">
        <v>5.3232456313394998</v>
      </c>
      <c r="H11" s="21">
        <v>1.2494954323749301</v>
      </c>
      <c r="I11" s="13">
        <f t="shared" si="1"/>
        <v>8.4646008624641524</v>
      </c>
      <c r="J11" s="13">
        <f t="shared" si="2"/>
        <v>3.4646008624641524</v>
      </c>
      <c r="K11" s="6">
        <v>15</v>
      </c>
      <c r="L11" s="12">
        <v>2.8572512089464301</v>
      </c>
      <c r="M11" s="12">
        <v>24.18549104752476</v>
      </c>
      <c r="N11" s="8">
        <f t="shared" si="3"/>
        <v>24.19</v>
      </c>
      <c r="O11" s="5">
        <f t="shared" si="0"/>
        <v>24.284651560819611</v>
      </c>
      <c r="P11" s="5">
        <f t="shared" si="4"/>
        <v>24.661063660012317</v>
      </c>
      <c r="Q11" s="10">
        <f>P11*Index!$H$16</f>
        <v>33.745135299911141</v>
      </c>
      <c r="R11" s="14"/>
      <c r="S11" s="12">
        <v>0.62906463597587436</v>
      </c>
      <c r="T11" s="5">
        <f t="shared" si="5"/>
        <v>0.63881513783350041</v>
      </c>
      <c r="U11" s="5">
        <f>T11*Index!$G$16/Index!$G$7</f>
        <v>0.72276069346367866</v>
      </c>
      <c r="W11" s="7">
        <v>34.47</v>
      </c>
      <c r="X11" s="8">
        <f t="shared" si="6"/>
        <v>34.47</v>
      </c>
      <c r="Y11" s="26"/>
    </row>
    <row r="12" spans="1:25">
      <c r="A12" s="2" t="s">
        <v>1529</v>
      </c>
      <c r="B12" s="2">
        <v>3</v>
      </c>
      <c r="C12" s="2">
        <v>15</v>
      </c>
      <c r="D12" s="2" t="s">
        <v>36</v>
      </c>
      <c r="E12" s="2" t="s">
        <v>197</v>
      </c>
      <c r="F12" s="6">
        <v>15</v>
      </c>
      <c r="G12" s="22">
        <v>5.7316670857396002</v>
      </c>
      <c r="H12" s="21">
        <v>1.2653545317180399</v>
      </c>
      <c r="I12" s="13">
        <f t="shared" si="1"/>
        <v>8.7443029656701121</v>
      </c>
      <c r="J12" s="13">
        <f t="shared" si="2"/>
        <v>3.7443029656701121</v>
      </c>
      <c r="K12" s="6">
        <v>15</v>
      </c>
      <c r="L12" s="12">
        <v>2.28150184366155</v>
      </c>
      <c r="M12" s="12">
        <v>19.950143337711591</v>
      </c>
      <c r="N12" s="8">
        <f t="shared" si="3"/>
        <v>19.95</v>
      </c>
      <c r="O12" s="5">
        <f t="shared" si="0"/>
        <v>20.031938925396208</v>
      </c>
      <c r="P12" s="5">
        <f t="shared" si="4"/>
        <v>20.342433978739852</v>
      </c>
      <c r="Q12" s="10">
        <f>P12*Index!$H$16</f>
        <v>27.835708808260833</v>
      </c>
      <c r="R12" s="14"/>
      <c r="S12" s="12">
        <v>0.69221263541664779</v>
      </c>
      <c r="T12" s="5">
        <f t="shared" si="5"/>
        <v>0.70294193126560589</v>
      </c>
      <c r="U12" s="5">
        <f>T12*Index!$G$16/Index!$G$7</f>
        <v>0.79531427421910328</v>
      </c>
      <c r="W12" s="7">
        <v>28.63</v>
      </c>
      <c r="X12" s="8">
        <f t="shared" si="6"/>
        <v>28.63</v>
      </c>
      <c r="Y12" s="26"/>
    </row>
    <row r="13" spans="1:25">
      <c r="A13" s="2" t="s">
        <v>1530</v>
      </c>
      <c r="B13" s="2">
        <v>3</v>
      </c>
      <c r="C13" s="2">
        <v>15</v>
      </c>
      <c r="D13" s="2" t="s">
        <v>37</v>
      </c>
      <c r="E13" s="2" t="s">
        <v>197</v>
      </c>
      <c r="F13" s="6">
        <v>15</v>
      </c>
      <c r="G13" s="22">
        <v>5.5896301707994498</v>
      </c>
      <c r="H13" s="21">
        <v>1.2823544998441501</v>
      </c>
      <c r="I13" s="13">
        <f t="shared" si="1"/>
        <v>8.8010682998838501</v>
      </c>
      <c r="J13" s="13">
        <f t="shared" si="2"/>
        <v>3.8010682998838501</v>
      </c>
      <c r="K13" s="6">
        <v>15</v>
      </c>
      <c r="L13" s="12">
        <v>1.7550413304385699</v>
      </c>
      <c r="M13" s="12">
        <v>15.446238618308838</v>
      </c>
      <c r="N13" s="8">
        <f t="shared" si="3"/>
        <v>15.45</v>
      </c>
      <c r="O13" s="5">
        <f t="shared" si="0"/>
        <v>15.509568196643905</v>
      </c>
      <c r="P13" s="5">
        <f t="shared" si="4"/>
        <v>15.749966503691885</v>
      </c>
      <c r="Q13" s="10">
        <f>P13*Index!$H$16</f>
        <v>21.551574496681123</v>
      </c>
      <c r="R13" s="14"/>
      <c r="S13" s="12">
        <v>0.51077539218129897</v>
      </c>
      <c r="T13" s="5">
        <f t="shared" si="5"/>
        <v>0.51869241076010919</v>
      </c>
      <c r="U13" s="5">
        <f>T13*Index!$G$16/Index!$G$7</f>
        <v>0.58685285349802485</v>
      </c>
      <c r="W13" s="7">
        <v>22.14</v>
      </c>
      <c r="X13" s="8">
        <f t="shared" si="6"/>
        <v>22.14</v>
      </c>
      <c r="Y13" s="26"/>
    </row>
    <row r="14" spans="1:25">
      <c r="A14" s="2" t="s">
        <v>1531</v>
      </c>
      <c r="B14" s="2">
        <v>3</v>
      </c>
      <c r="C14" s="2">
        <v>15</v>
      </c>
      <c r="D14" s="2" t="s">
        <v>38</v>
      </c>
      <c r="E14" s="2" t="s">
        <v>197</v>
      </c>
      <c r="F14" s="6">
        <v>15</v>
      </c>
      <c r="G14" s="22">
        <v>5.2341595780113996</v>
      </c>
      <c r="H14" s="21">
        <v>1.2362900653198701</v>
      </c>
      <c r="I14" s="13">
        <f t="shared" si="1"/>
        <v>8.3384301554641294</v>
      </c>
      <c r="J14" s="13">
        <f t="shared" si="2"/>
        <v>3.3384301554641294</v>
      </c>
      <c r="K14" s="6">
        <v>15</v>
      </c>
      <c r="L14" s="12">
        <v>1.6703307884454099</v>
      </c>
      <c r="M14" s="12">
        <v>13.927936615973373</v>
      </c>
      <c r="N14" s="8">
        <f t="shared" si="3"/>
        <v>13.93</v>
      </c>
      <c r="O14" s="5">
        <f t="shared" si="0"/>
        <v>13.985041156098863</v>
      </c>
      <c r="P14" s="5">
        <f t="shared" si="4"/>
        <v>14.201809294018396</v>
      </c>
      <c r="Q14" s="10">
        <f>P14*Index!$H$16</f>
        <v>19.433142979443854</v>
      </c>
      <c r="R14" s="14"/>
      <c r="S14" s="12">
        <v>0.65277541966388186</v>
      </c>
      <c r="T14" s="5">
        <f t="shared" si="5"/>
        <v>0.66289343866867212</v>
      </c>
      <c r="U14" s="5">
        <f>T14*Index!$G$16/Index!$G$7</f>
        <v>0.75000308078104316</v>
      </c>
      <c r="W14" s="7">
        <v>20.18</v>
      </c>
      <c r="X14" s="8">
        <f t="shared" si="6"/>
        <v>20.18</v>
      </c>
      <c r="Y14" s="26"/>
    </row>
    <row r="15" spans="1:25">
      <c r="A15" s="2" t="s">
        <v>1532</v>
      </c>
      <c r="B15" s="2">
        <v>3</v>
      </c>
      <c r="C15" s="2">
        <v>15</v>
      </c>
      <c r="D15" s="2" t="s">
        <v>39</v>
      </c>
      <c r="E15" s="2" t="s">
        <v>197</v>
      </c>
      <c r="F15" s="6">
        <v>15</v>
      </c>
      <c r="G15" s="22">
        <v>5.5842410034038998</v>
      </c>
      <c r="H15" s="21">
        <v>1.31365755580619</v>
      </c>
      <c r="I15" s="13">
        <f t="shared" si="1"/>
        <v>9.0135479082190404</v>
      </c>
      <c r="J15" s="13">
        <f t="shared" si="2"/>
        <v>4.0135479082190404</v>
      </c>
      <c r="K15" s="6">
        <v>15</v>
      </c>
      <c r="L15" s="12">
        <v>1.86097603750248</v>
      </c>
      <c r="M15" s="12">
        <v>16.773996670076276</v>
      </c>
      <c r="N15" s="8">
        <f t="shared" si="3"/>
        <v>16.77</v>
      </c>
      <c r="O15" s="5">
        <f t="shared" si="0"/>
        <v>16.842770056423589</v>
      </c>
      <c r="P15" s="5">
        <f t="shared" si="4"/>
        <v>17.103832992298155</v>
      </c>
      <c r="Q15" s="10">
        <f>P15*Index!$H$16</f>
        <v>23.404146975544403</v>
      </c>
      <c r="R15" s="14"/>
      <c r="S15" s="12">
        <v>0.67201117902518415</v>
      </c>
      <c r="T15" s="5">
        <f t="shared" si="5"/>
        <v>0.68242735230007456</v>
      </c>
      <c r="U15" s="5">
        <f>T15*Index!$G$16/Index!$G$7</f>
        <v>0.77210391109350784</v>
      </c>
      <c r="W15" s="7">
        <v>24.18</v>
      </c>
      <c r="X15" s="8">
        <f t="shared" si="6"/>
        <v>24.18</v>
      </c>
      <c r="Y15" s="26"/>
    </row>
    <row r="16" spans="1:25">
      <c r="A16" s="2" t="s">
        <v>1533</v>
      </c>
      <c r="B16" s="2">
        <v>3</v>
      </c>
      <c r="C16" s="2">
        <v>15</v>
      </c>
      <c r="D16" s="2" t="s">
        <v>40</v>
      </c>
      <c r="E16" s="2" t="s">
        <v>197</v>
      </c>
      <c r="F16" s="6">
        <v>15</v>
      </c>
      <c r="G16" s="22">
        <v>5.60151260463625</v>
      </c>
      <c r="H16" s="21">
        <v>1.21006645038224</v>
      </c>
      <c r="I16" s="13">
        <f t="shared" si="1"/>
        <v>8.3097330766657205</v>
      </c>
      <c r="J16" s="13">
        <f t="shared" si="2"/>
        <v>3.3097330766657205</v>
      </c>
      <c r="K16" s="6">
        <v>15</v>
      </c>
      <c r="L16" s="12">
        <v>2.0547073644185598</v>
      </c>
      <c r="M16" s="12">
        <v>17.0740697489776</v>
      </c>
      <c r="N16" s="8">
        <f t="shared" si="3"/>
        <v>17.07</v>
      </c>
      <c r="O16" s="5">
        <f t="shared" si="0"/>
        <v>17.144073434948407</v>
      </c>
      <c r="P16" s="5">
        <f t="shared" si="4"/>
        <v>17.409806573190107</v>
      </c>
      <c r="Q16" s="10">
        <f>P16*Index!$H$16</f>
        <v>23.822828019790656</v>
      </c>
      <c r="R16" s="14"/>
      <c r="S16" s="12">
        <v>0.5923947349173907</v>
      </c>
      <c r="T16" s="5">
        <f t="shared" si="5"/>
        <v>0.60157685330861033</v>
      </c>
      <c r="U16" s="5">
        <f>T16*Index!$G$16/Index!$G$7</f>
        <v>0.68062899251826015</v>
      </c>
      <c r="W16" s="7">
        <v>24.5</v>
      </c>
      <c r="X16" s="8">
        <f t="shared" si="6"/>
        <v>24.5</v>
      </c>
      <c r="Y16" s="26"/>
    </row>
    <row r="17" spans="1:25">
      <c r="A17" s="2" t="s">
        <v>1534</v>
      </c>
      <c r="B17" s="2">
        <v>3</v>
      </c>
      <c r="C17" s="2">
        <v>15</v>
      </c>
      <c r="D17" s="2" t="s">
        <v>41</v>
      </c>
      <c r="E17" s="2" t="s">
        <v>197</v>
      </c>
      <c r="F17" s="6">
        <v>15</v>
      </c>
      <c r="G17" s="22">
        <v>5.2865947965798998</v>
      </c>
      <c r="H17" s="21">
        <v>1.26812900694085</v>
      </c>
      <c r="I17" s="13">
        <f t="shared" si="1"/>
        <v>8.5753397711994257</v>
      </c>
      <c r="J17" s="13">
        <f t="shared" si="2"/>
        <v>3.5753397711994257</v>
      </c>
      <c r="K17" s="6">
        <v>15</v>
      </c>
      <c r="L17" s="12">
        <v>1.68723496126661</v>
      </c>
      <c r="M17" s="12">
        <v>14.468613066707665</v>
      </c>
      <c r="N17" s="8">
        <f t="shared" si="3"/>
        <v>14.47</v>
      </c>
      <c r="O17" s="5">
        <f t="shared" si="0"/>
        <v>14.527934380281167</v>
      </c>
      <c r="P17" s="5">
        <f t="shared" si="4"/>
        <v>14.753117363175527</v>
      </c>
      <c r="Q17" s="10">
        <f>P17*Index!$H$16</f>
        <v>20.187529150378008</v>
      </c>
      <c r="R17" s="14"/>
      <c r="S17" s="12">
        <v>0.54051781820483602</v>
      </c>
      <c r="T17" s="5">
        <f t="shared" si="5"/>
        <v>0.548895844387011</v>
      </c>
      <c r="U17" s="5">
        <f>T17*Index!$G$16/Index!$G$7</f>
        <v>0.62102526636099842</v>
      </c>
      <c r="W17" s="7">
        <v>20.81</v>
      </c>
      <c r="X17" s="8">
        <f t="shared" si="6"/>
        <v>20.81</v>
      </c>
      <c r="Y17" s="26"/>
    </row>
    <row r="18" spans="1:25">
      <c r="A18" s="2" t="s">
        <v>1535</v>
      </c>
      <c r="B18" s="2">
        <v>4</v>
      </c>
      <c r="C18" s="2">
        <v>15</v>
      </c>
      <c r="D18" s="2" t="s">
        <v>34</v>
      </c>
      <c r="E18" s="2" t="s">
        <v>197</v>
      </c>
      <c r="F18" s="6">
        <v>15</v>
      </c>
      <c r="G18" s="22">
        <v>5.7473000134722998</v>
      </c>
      <c r="H18" s="21">
        <v>1.29420812684593</v>
      </c>
      <c r="I18" s="13">
        <f t="shared" si="1"/>
        <v>6.7128310718866304</v>
      </c>
      <c r="J18" s="13">
        <f t="shared" si="2"/>
        <v>2.9628310718866304</v>
      </c>
      <c r="K18" s="6">
        <v>15</v>
      </c>
      <c r="L18" s="12">
        <v>1.5721488110313599</v>
      </c>
      <c r="M18" s="12">
        <v>10.553569388320938</v>
      </c>
      <c r="N18" s="8">
        <f t="shared" si="3"/>
        <v>10.55</v>
      </c>
      <c r="O18" s="5">
        <f t="shared" si="0"/>
        <v>10.596839022813054</v>
      </c>
      <c r="P18" s="5">
        <f t="shared" si="4"/>
        <v>10.761090027666658</v>
      </c>
      <c r="Q18" s="10">
        <f>P18*Index!$H$16</f>
        <v>14.725011214619869</v>
      </c>
      <c r="R18" s="14"/>
      <c r="S18" s="12">
        <v>0.54892969498873589</v>
      </c>
      <c r="T18" s="5">
        <f t="shared" si="5"/>
        <v>0.5574381052610613</v>
      </c>
      <c r="U18" s="5">
        <f>T18*Index!$G$16/Index!$G$7</f>
        <v>0.63069005047055315</v>
      </c>
      <c r="W18" s="7">
        <v>15.36</v>
      </c>
      <c r="X18" s="8">
        <f t="shared" si="6"/>
        <v>15.36</v>
      </c>
      <c r="Y18" s="26"/>
    </row>
    <row r="19" spans="1:25">
      <c r="A19" s="2" t="s">
        <v>1536</v>
      </c>
      <c r="B19" s="2">
        <v>4</v>
      </c>
      <c r="C19" s="2">
        <v>15</v>
      </c>
      <c r="D19" s="2" t="s">
        <v>35</v>
      </c>
      <c r="E19" s="2" t="s">
        <v>197</v>
      </c>
      <c r="F19" s="6">
        <v>15</v>
      </c>
      <c r="G19" s="22">
        <v>5.3232456313394998</v>
      </c>
      <c r="H19" s="21">
        <v>1.2494954323749301</v>
      </c>
      <c r="I19" s="13">
        <f t="shared" si="1"/>
        <v>6.3484506468481143</v>
      </c>
      <c r="J19" s="13">
        <f t="shared" si="2"/>
        <v>2.5984506468481143</v>
      </c>
      <c r="K19" s="6">
        <v>15</v>
      </c>
      <c r="L19" s="12">
        <v>2.8572512089464301</v>
      </c>
      <c r="M19" s="12">
        <v>18.139118285643573</v>
      </c>
      <c r="N19" s="8">
        <f t="shared" si="3"/>
        <v>18.14</v>
      </c>
      <c r="O19" s="5">
        <f t="shared" si="0"/>
        <v>18.213488670614712</v>
      </c>
      <c r="P19" s="5">
        <f t="shared" si="4"/>
        <v>18.495797745009241</v>
      </c>
      <c r="Q19" s="10">
        <f>P19*Index!$H$16</f>
        <v>25.308851474933363</v>
      </c>
      <c r="R19" s="14"/>
      <c r="S19" s="12">
        <v>0.47179847698190586</v>
      </c>
      <c r="T19" s="5">
        <f t="shared" si="5"/>
        <v>0.47911135337512545</v>
      </c>
      <c r="U19" s="5">
        <f>T19*Index!$G$16/Index!$G$7</f>
        <v>0.54207052009775913</v>
      </c>
      <c r="W19" s="7">
        <v>25.85</v>
      </c>
      <c r="X19" s="8">
        <f t="shared" si="6"/>
        <v>25.85</v>
      </c>
      <c r="Y19" s="26"/>
    </row>
    <row r="20" spans="1:25">
      <c r="A20" s="2" t="s">
        <v>1537</v>
      </c>
      <c r="B20" s="2">
        <v>4</v>
      </c>
      <c r="C20" s="2">
        <v>15</v>
      </c>
      <c r="D20" s="2" t="s">
        <v>36</v>
      </c>
      <c r="E20" s="2" t="s">
        <v>197</v>
      </c>
      <c r="F20" s="6">
        <v>15</v>
      </c>
      <c r="G20" s="22">
        <v>5.7316670857396002</v>
      </c>
      <c r="H20" s="21">
        <v>1.2653545317180399</v>
      </c>
      <c r="I20" s="13">
        <f t="shared" si="1"/>
        <v>6.5582272242525841</v>
      </c>
      <c r="J20" s="13">
        <f t="shared" si="2"/>
        <v>2.8082272242525841</v>
      </c>
      <c r="K20" s="6">
        <v>15</v>
      </c>
      <c r="L20" s="12">
        <v>2.28150184366155</v>
      </c>
      <c r="M20" s="12">
        <v>14.962607503283646</v>
      </c>
      <c r="N20" s="8">
        <f t="shared" si="3"/>
        <v>14.96</v>
      </c>
      <c r="O20" s="5">
        <f t="shared" si="0"/>
        <v>15.023954194047109</v>
      </c>
      <c r="P20" s="5">
        <f t="shared" si="4"/>
        <v>15.25682548405484</v>
      </c>
      <c r="Q20" s="10">
        <f>P20*Index!$H$16</f>
        <v>20.876781606195561</v>
      </c>
      <c r="R20" s="14"/>
      <c r="S20" s="12">
        <v>0.51915947656248673</v>
      </c>
      <c r="T20" s="5">
        <f t="shared" si="5"/>
        <v>0.52720644844920528</v>
      </c>
      <c r="U20" s="5">
        <f>T20*Index!$G$16/Index!$G$7</f>
        <v>0.59648570566432846</v>
      </c>
      <c r="W20" s="7">
        <v>21.47</v>
      </c>
      <c r="X20" s="8">
        <f t="shared" si="6"/>
        <v>21.47</v>
      </c>
      <c r="Y20" s="26"/>
    </row>
    <row r="21" spans="1:25">
      <c r="A21" s="2" t="s">
        <v>1538</v>
      </c>
      <c r="B21" s="2">
        <v>4</v>
      </c>
      <c r="C21" s="2">
        <v>15</v>
      </c>
      <c r="D21" s="2" t="s">
        <v>37</v>
      </c>
      <c r="E21" s="2" t="s">
        <v>197</v>
      </c>
      <c r="F21" s="6">
        <v>15</v>
      </c>
      <c r="G21" s="22">
        <v>5.5896301707994498</v>
      </c>
      <c r="H21" s="21">
        <v>1.2823544998441501</v>
      </c>
      <c r="I21" s="13">
        <f t="shared" si="1"/>
        <v>6.6008012249128871</v>
      </c>
      <c r="J21" s="13">
        <f t="shared" si="2"/>
        <v>2.8508012249128871</v>
      </c>
      <c r="K21" s="6">
        <v>15</v>
      </c>
      <c r="L21" s="12">
        <v>1.7550413304385699</v>
      </c>
      <c r="M21" s="12">
        <v>11.584678963731598</v>
      </c>
      <c r="N21" s="8">
        <f t="shared" si="3"/>
        <v>11.58</v>
      </c>
      <c r="O21" s="5">
        <f t="shared" si="0"/>
        <v>11.632176147482898</v>
      </c>
      <c r="P21" s="5">
        <f t="shared" si="4"/>
        <v>11.812474877768883</v>
      </c>
      <c r="Q21" s="10">
        <f>P21*Index!$H$16</f>
        <v>16.163680872510803</v>
      </c>
      <c r="R21" s="14"/>
      <c r="S21" s="12">
        <v>0.38308154413597423</v>
      </c>
      <c r="T21" s="5">
        <f t="shared" si="5"/>
        <v>0.38901930807008184</v>
      </c>
      <c r="U21" s="5">
        <f>T21*Index!$G$16/Index!$G$7</f>
        <v>0.44013964012351858</v>
      </c>
      <c r="W21" s="7">
        <v>16.600000000000001</v>
      </c>
      <c r="X21" s="8">
        <f t="shared" si="6"/>
        <v>16.600000000000001</v>
      </c>
      <c r="Y21" s="26"/>
    </row>
    <row r="22" spans="1:25">
      <c r="A22" s="2" t="s">
        <v>1539</v>
      </c>
      <c r="B22" s="2">
        <v>4</v>
      </c>
      <c r="C22" s="2">
        <v>15</v>
      </c>
      <c r="D22" s="2" t="s">
        <v>38</v>
      </c>
      <c r="E22" s="2" t="s">
        <v>197</v>
      </c>
      <c r="F22" s="6">
        <v>15</v>
      </c>
      <c r="G22" s="22">
        <v>5.2341595780113996</v>
      </c>
      <c r="H22" s="21">
        <v>1.2362900653198701</v>
      </c>
      <c r="I22" s="13">
        <f t="shared" si="1"/>
        <v>6.2538226165980975</v>
      </c>
      <c r="J22" s="13">
        <f t="shared" si="2"/>
        <v>2.5038226165980975</v>
      </c>
      <c r="K22" s="6">
        <v>15</v>
      </c>
      <c r="L22" s="12">
        <v>1.6703307884454099</v>
      </c>
      <c r="M22" s="12">
        <v>10.445952461980029</v>
      </c>
      <c r="N22" s="8">
        <f t="shared" si="3"/>
        <v>10.45</v>
      </c>
      <c r="O22" s="5">
        <f t="shared" si="0"/>
        <v>10.488780867074148</v>
      </c>
      <c r="P22" s="5">
        <f t="shared" si="4"/>
        <v>10.651356970513797</v>
      </c>
      <c r="Q22" s="10">
        <f>P22*Index!$H$16</f>
        <v>14.57485723458289</v>
      </c>
      <c r="R22" s="14"/>
      <c r="S22" s="12">
        <v>0.4895815647479117</v>
      </c>
      <c r="T22" s="5">
        <f t="shared" si="5"/>
        <v>0.49717007900150434</v>
      </c>
      <c r="U22" s="5">
        <f>T22*Index!$G$16/Index!$G$7</f>
        <v>0.56250231058578259</v>
      </c>
      <c r="W22" s="7">
        <v>15.14</v>
      </c>
      <c r="X22" s="8">
        <f t="shared" si="6"/>
        <v>15.14</v>
      </c>
      <c r="Y22" s="26"/>
    </row>
    <row r="23" spans="1:25">
      <c r="A23" s="2" t="s">
        <v>1540</v>
      </c>
      <c r="B23" s="2">
        <v>4</v>
      </c>
      <c r="C23" s="2">
        <v>15</v>
      </c>
      <c r="D23" s="2" t="s">
        <v>39</v>
      </c>
      <c r="E23" s="2" t="s">
        <v>197</v>
      </c>
      <c r="F23" s="6">
        <v>15</v>
      </c>
      <c r="G23" s="22">
        <v>5.5842410034038998</v>
      </c>
      <c r="H23" s="21">
        <v>1.31365755580619</v>
      </c>
      <c r="I23" s="13">
        <f t="shared" si="1"/>
        <v>6.7601609311642807</v>
      </c>
      <c r="J23" s="13">
        <f t="shared" si="2"/>
        <v>3.0101609311642807</v>
      </c>
      <c r="K23" s="6">
        <v>15</v>
      </c>
      <c r="L23" s="12">
        <v>1.86097603750248</v>
      </c>
      <c r="M23" s="12">
        <v>12.580497502557224</v>
      </c>
      <c r="N23" s="8">
        <f t="shared" si="3"/>
        <v>12.58</v>
      </c>
      <c r="O23" s="5">
        <f t="shared" si="0"/>
        <v>12.632077542317708</v>
      </c>
      <c r="P23" s="5">
        <f t="shared" si="4"/>
        <v>12.827874744223633</v>
      </c>
      <c r="Q23" s="10">
        <f>P23*Index!$H$16</f>
        <v>17.553110231658327</v>
      </c>
      <c r="R23" s="14"/>
      <c r="S23" s="12">
        <v>0.50400838426888805</v>
      </c>
      <c r="T23" s="5">
        <f t="shared" si="5"/>
        <v>0.51182051422505581</v>
      </c>
      <c r="U23" s="5">
        <f>T23*Index!$G$16/Index!$G$7</f>
        <v>0.5790779333201308</v>
      </c>
      <c r="W23" s="7">
        <v>18.13</v>
      </c>
      <c r="X23" s="8">
        <f t="shared" si="6"/>
        <v>18.13</v>
      </c>
      <c r="Y23" s="26"/>
    </row>
    <row r="24" spans="1:25">
      <c r="A24" s="2" t="s">
        <v>1541</v>
      </c>
      <c r="B24" s="2">
        <v>4</v>
      </c>
      <c r="C24" s="2">
        <v>15</v>
      </c>
      <c r="D24" s="2" t="s">
        <v>40</v>
      </c>
      <c r="E24" s="2" t="s">
        <v>197</v>
      </c>
      <c r="F24" s="6">
        <v>15</v>
      </c>
      <c r="G24" s="22">
        <v>5.60151260463625</v>
      </c>
      <c r="H24" s="21">
        <v>1.21006645038224</v>
      </c>
      <c r="I24" s="13">
        <f t="shared" si="1"/>
        <v>6.2322998074992899</v>
      </c>
      <c r="J24" s="13">
        <f t="shared" si="2"/>
        <v>2.4822998074992899</v>
      </c>
      <c r="K24" s="6">
        <v>15</v>
      </c>
      <c r="L24" s="12">
        <v>2.0547073644185598</v>
      </c>
      <c r="M24" s="12">
        <v>12.805552311733198</v>
      </c>
      <c r="N24" s="8">
        <f t="shared" si="3"/>
        <v>12.81</v>
      </c>
      <c r="O24" s="5">
        <f t="shared" si="0"/>
        <v>12.858055076211304</v>
      </c>
      <c r="P24" s="5">
        <f t="shared" si="4"/>
        <v>13.057354929892581</v>
      </c>
      <c r="Q24" s="10">
        <f>P24*Index!$H$16</f>
        <v>17.867121014842994</v>
      </c>
      <c r="R24" s="14"/>
      <c r="S24" s="12">
        <v>0.44429605118804316</v>
      </c>
      <c r="T24" s="5">
        <f t="shared" si="5"/>
        <v>0.45118263998145786</v>
      </c>
      <c r="U24" s="5">
        <f>T24*Index!$G$16/Index!$G$7</f>
        <v>0.51047174438869525</v>
      </c>
      <c r="W24" s="7">
        <v>18.38</v>
      </c>
      <c r="X24" s="8">
        <f t="shared" si="6"/>
        <v>18.38</v>
      </c>
      <c r="Y24" s="26"/>
    </row>
    <row r="25" spans="1:25">
      <c r="A25" s="2" t="s">
        <v>1542</v>
      </c>
      <c r="B25" s="2">
        <v>4</v>
      </c>
      <c r="C25" s="2">
        <v>15</v>
      </c>
      <c r="D25" s="2" t="s">
        <v>41</v>
      </c>
      <c r="E25" s="2" t="s">
        <v>197</v>
      </c>
      <c r="F25" s="6">
        <v>15</v>
      </c>
      <c r="G25" s="22">
        <v>5.2865947965798998</v>
      </c>
      <c r="H25" s="21">
        <v>1.26812900694085</v>
      </c>
      <c r="I25" s="13">
        <f t="shared" si="1"/>
        <v>6.4315048283995697</v>
      </c>
      <c r="J25" s="13">
        <f t="shared" si="2"/>
        <v>2.6815048283995697</v>
      </c>
      <c r="K25" s="6">
        <v>15</v>
      </c>
      <c r="L25" s="12">
        <v>1.68723496126661</v>
      </c>
      <c r="M25" s="12">
        <v>10.851459800030733</v>
      </c>
      <c r="N25" s="8">
        <f t="shared" si="3"/>
        <v>10.85</v>
      </c>
      <c r="O25" s="5">
        <f t="shared" si="0"/>
        <v>10.895950785210859</v>
      </c>
      <c r="P25" s="5">
        <f t="shared" si="4"/>
        <v>11.064838022381629</v>
      </c>
      <c r="Q25" s="10">
        <f>P25*Index!$H$16</f>
        <v>15.140646862783486</v>
      </c>
      <c r="R25" s="14"/>
      <c r="S25" s="12">
        <v>0.40538836365362746</v>
      </c>
      <c r="T25" s="5">
        <f t="shared" si="5"/>
        <v>0.41167188329025872</v>
      </c>
      <c r="U25" s="5">
        <f>T25*Index!$G$16/Index!$G$7</f>
        <v>0.46576894977074929</v>
      </c>
      <c r="W25" s="7">
        <v>15.61</v>
      </c>
      <c r="X25" s="8">
        <f t="shared" si="6"/>
        <v>15.61</v>
      </c>
      <c r="Y25" s="26"/>
    </row>
    <row r="26" spans="1:25">
      <c r="A26" s="2" t="s">
        <v>1543</v>
      </c>
      <c r="B26" s="2">
        <v>5</v>
      </c>
      <c r="C26" s="2">
        <v>15</v>
      </c>
      <c r="D26" s="2" t="s">
        <v>34</v>
      </c>
      <c r="E26" s="2" t="s">
        <v>197</v>
      </c>
      <c r="F26" s="6">
        <v>15</v>
      </c>
      <c r="G26" s="22">
        <v>5.7473000134722998</v>
      </c>
      <c r="H26" s="21">
        <v>1.29420812684593</v>
      </c>
      <c r="I26" s="13">
        <f t="shared" si="1"/>
        <v>5.3702648575093042</v>
      </c>
      <c r="J26" s="13">
        <f t="shared" si="2"/>
        <v>2.3702648575093042</v>
      </c>
      <c r="K26" s="6">
        <v>15</v>
      </c>
      <c r="L26" s="12">
        <v>1.5721488110313599</v>
      </c>
      <c r="M26" s="12">
        <v>8.4428555106567771</v>
      </c>
      <c r="N26" s="8">
        <f t="shared" si="3"/>
        <v>8.44</v>
      </c>
      <c r="O26" s="5">
        <f t="shared" si="0"/>
        <v>8.4774712182504697</v>
      </c>
      <c r="P26" s="5">
        <f t="shared" si="4"/>
        <v>8.6088720221333528</v>
      </c>
      <c r="Q26" s="10">
        <f>P26*Index!$H$16</f>
        <v>11.780008971695933</v>
      </c>
      <c r="R26" s="14"/>
      <c r="S26" s="12">
        <v>0.4391437559909887</v>
      </c>
      <c r="T26" s="5">
        <f t="shared" si="5"/>
        <v>0.44595048420884909</v>
      </c>
      <c r="U26" s="5">
        <f>T26*Index!$G$16/Index!$G$7</f>
        <v>0.50455204037644252</v>
      </c>
      <c r="W26" s="7">
        <v>12.28</v>
      </c>
      <c r="X26" s="8">
        <f t="shared" si="6"/>
        <v>12.28</v>
      </c>
      <c r="Y26" s="26"/>
    </row>
    <row r="27" spans="1:25">
      <c r="A27" s="2" t="s">
        <v>1544</v>
      </c>
      <c r="B27" s="2">
        <v>5</v>
      </c>
      <c r="C27" s="2">
        <v>15</v>
      </c>
      <c r="D27" s="2" t="s">
        <v>35</v>
      </c>
      <c r="E27" s="2" t="s">
        <v>197</v>
      </c>
      <c r="F27" s="6">
        <v>15</v>
      </c>
      <c r="G27" s="22">
        <v>5.3232456313394998</v>
      </c>
      <c r="H27" s="21">
        <v>1.2494954323749301</v>
      </c>
      <c r="I27" s="13">
        <f t="shared" si="1"/>
        <v>5.0787605174784911</v>
      </c>
      <c r="J27" s="13">
        <f t="shared" si="2"/>
        <v>2.0787605174784911</v>
      </c>
      <c r="K27" s="6">
        <v>15</v>
      </c>
      <c r="L27" s="12">
        <v>2.8572512089464301</v>
      </c>
      <c r="M27" s="12">
        <v>14.51129462851487</v>
      </c>
      <c r="N27" s="8">
        <f t="shared" si="3"/>
        <v>14.51</v>
      </c>
      <c r="O27" s="5">
        <f t="shared" si="0"/>
        <v>14.570790936491781</v>
      </c>
      <c r="P27" s="5">
        <f t="shared" si="4"/>
        <v>14.796638196007404</v>
      </c>
      <c r="Q27" s="10">
        <f>P27*Index!$H$16</f>
        <v>20.247081179946704</v>
      </c>
      <c r="R27" s="14"/>
      <c r="S27" s="12">
        <v>0.37743878158552469</v>
      </c>
      <c r="T27" s="5">
        <f t="shared" si="5"/>
        <v>0.38328908270010037</v>
      </c>
      <c r="U27" s="5">
        <f>T27*Index!$G$16/Index!$G$7</f>
        <v>0.43365641607820732</v>
      </c>
      <c r="W27" s="7">
        <v>20.68</v>
      </c>
      <c r="X27" s="8">
        <f t="shared" si="6"/>
        <v>20.68</v>
      </c>
      <c r="Y27" s="26"/>
    </row>
    <row r="28" spans="1:25">
      <c r="A28" s="2" t="s">
        <v>1545</v>
      </c>
      <c r="B28" s="2">
        <v>5</v>
      </c>
      <c r="C28" s="2">
        <v>15</v>
      </c>
      <c r="D28" s="2" t="s">
        <v>36</v>
      </c>
      <c r="E28" s="2" t="s">
        <v>197</v>
      </c>
      <c r="F28" s="6">
        <v>15</v>
      </c>
      <c r="G28" s="22">
        <v>5.7316670857396002</v>
      </c>
      <c r="H28" s="21">
        <v>1.2653545317180399</v>
      </c>
      <c r="I28" s="13">
        <f t="shared" si="1"/>
        <v>5.2465817794020673</v>
      </c>
      <c r="J28" s="13">
        <f t="shared" si="2"/>
        <v>2.2465817794020673</v>
      </c>
      <c r="K28" s="6">
        <v>15</v>
      </c>
      <c r="L28" s="12">
        <v>2.28150184366155</v>
      </c>
      <c r="M28" s="12">
        <v>11.970086002626942</v>
      </c>
      <c r="N28" s="8">
        <f t="shared" si="3"/>
        <v>11.97</v>
      </c>
      <c r="O28" s="5">
        <f t="shared" si="0"/>
        <v>12.019163355237712</v>
      </c>
      <c r="P28" s="5">
        <f t="shared" si="4"/>
        <v>12.205460387243898</v>
      </c>
      <c r="Q28" s="10">
        <f>P28*Index!$H$16</f>
        <v>16.701425284956482</v>
      </c>
      <c r="R28" s="14"/>
      <c r="S28" s="12">
        <v>0.41532758124998925</v>
      </c>
      <c r="T28" s="5">
        <f t="shared" si="5"/>
        <v>0.4217651587593641</v>
      </c>
      <c r="U28" s="5">
        <f>T28*Index!$G$16/Index!$G$7</f>
        <v>0.47718856453146263</v>
      </c>
      <c r="W28" s="7">
        <v>17.18</v>
      </c>
      <c r="X28" s="8">
        <f t="shared" si="6"/>
        <v>17.18</v>
      </c>
      <c r="Y28" s="26"/>
    </row>
    <row r="29" spans="1:25">
      <c r="A29" s="2" t="s">
        <v>1546</v>
      </c>
      <c r="B29" s="2">
        <v>5</v>
      </c>
      <c r="C29" s="2">
        <v>15</v>
      </c>
      <c r="D29" s="2" t="s">
        <v>37</v>
      </c>
      <c r="E29" s="2" t="s">
        <v>197</v>
      </c>
      <c r="F29" s="6">
        <v>15</v>
      </c>
      <c r="G29" s="22">
        <v>5.5896301707994498</v>
      </c>
      <c r="H29" s="21">
        <v>1.2823544998441501</v>
      </c>
      <c r="I29" s="13">
        <f t="shared" si="1"/>
        <v>5.2806409799303093</v>
      </c>
      <c r="J29" s="13">
        <f t="shared" si="2"/>
        <v>2.2806409799303093</v>
      </c>
      <c r="K29" s="6">
        <v>15</v>
      </c>
      <c r="L29" s="12">
        <v>1.7550413304385699</v>
      </c>
      <c r="M29" s="12">
        <v>9.2677431709852645</v>
      </c>
      <c r="N29" s="8">
        <f t="shared" si="3"/>
        <v>9.27</v>
      </c>
      <c r="O29" s="5">
        <f t="shared" si="0"/>
        <v>9.305740917986304</v>
      </c>
      <c r="P29" s="5">
        <f t="shared" si="4"/>
        <v>9.4499799022150928</v>
      </c>
      <c r="Q29" s="10">
        <f>P29*Index!$H$16</f>
        <v>12.930944698008622</v>
      </c>
      <c r="R29" s="14"/>
      <c r="S29" s="12">
        <v>0.30646523530877939</v>
      </c>
      <c r="T29" s="5">
        <f t="shared" si="5"/>
        <v>0.31121544645606547</v>
      </c>
      <c r="U29" s="5">
        <f>T29*Index!$G$16/Index!$G$7</f>
        <v>0.35211171209881487</v>
      </c>
      <c r="W29" s="7">
        <v>13.28</v>
      </c>
      <c r="X29" s="8">
        <f t="shared" si="6"/>
        <v>13.28</v>
      </c>
      <c r="Y29" s="26"/>
    </row>
    <row r="30" spans="1:25">
      <c r="A30" s="2" t="s">
        <v>1547</v>
      </c>
      <c r="B30" s="2">
        <v>5</v>
      </c>
      <c r="C30" s="2">
        <v>15</v>
      </c>
      <c r="D30" s="2" t="s">
        <v>38</v>
      </c>
      <c r="E30" s="2" t="s">
        <v>197</v>
      </c>
      <c r="F30" s="6">
        <v>15</v>
      </c>
      <c r="G30" s="22">
        <v>5.2341595780113996</v>
      </c>
      <c r="H30" s="21">
        <v>1.2362900653198701</v>
      </c>
      <c r="I30" s="13">
        <f t="shared" si="1"/>
        <v>5.0030580932784776</v>
      </c>
      <c r="J30" s="13">
        <f t="shared" si="2"/>
        <v>2.0030580932784776</v>
      </c>
      <c r="K30" s="6">
        <v>15</v>
      </c>
      <c r="L30" s="12">
        <v>1.6703307884454099</v>
      </c>
      <c r="M30" s="12">
        <v>8.3567619695840225</v>
      </c>
      <c r="N30" s="8">
        <f t="shared" si="3"/>
        <v>8.36</v>
      </c>
      <c r="O30" s="5">
        <f t="shared" si="0"/>
        <v>8.3910246936593165</v>
      </c>
      <c r="P30" s="5">
        <f t="shared" si="4"/>
        <v>8.5210855764110356</v>
      </c>
      <c r="Q30" s="10">
        <f>P30*Index!$H$16</f>
        <v>11.65988578766631</v>
      </c>
      <c r="R30" s="14"/>
      <c r="S30" s="12">
        <v>0.39166525179832973</v>
      </c>
      <c r="T30" s="5">
        <f t="shared" si="5"/>
        <v>0.39773606320120386</v>
      </c>
      <c r="U30" s="5">
        <f>T30*Index!$G$16/Index!$G$7</f>
        <v>0.45000184846862651</v>
      </c>
      <c r="W30" s="7">
        <v>12.11</v>
      </c>
      <c r="X30" s="8">
        <f t="shared" si="6"/>
        <v>12.11</v>
      </c>
      <c r="Y30" s="26"/>
    </row>
    <row r="31" spans="1:25">
      <c r="A31" s="2" t="s">
        <v>1548</v>
      </c>
      <c r="B31" s="2">
        <v>5</v>
      </c>
      <c r="C31" s="2">
        <v>15</v>
      </c>
      <c r="D31" s="2" t="s">
        <v>39</v>
      </c>
      <c r="E31" s="2" t="s">
        <v>197</v>
      </c>
      <c r="F31" s="6">
        <v>15</v>
      </c>
      <c r="G31" s="22">
        <v>5.5842410034038998</v>
      </c>
      <c r="H31" s="21">
        <v>1.31365755580619</v>
      </c>
      <c r="I31" s="13">
        <f t="shared" si="1"/>
        <v>5.4081287449314246</v>
      </c>
      <c r="J31" s="13">
        <f t="shared" si="2"/>
        <v>2.4081287449314246</v>
      </c>
      <c r="K31" s="6">
        <v>15</v>
      </c>
      <c r="L31" s="12">
        <v>1.86097603750248</v>
      </c>
      <c r="M31" s="12">
        <v>10.064398002045767</v>
      </c>
      <c r="N31" s="8">
        <f t="shared" si="3"/>
        <v>10.06</v>
      </c>
      <c r="O31" s="5">
        <f t="shared" si="0"/>
        <v>10.105662033854154</v>
      </c>
      <c r="P31" s="5">
        <f t="shared" si="4"/>
        <v>10.262299795378894</v>
      </c>
      <c r="Q31" s="10">
        <f>P31*Index!$H$16</f>
        <v>14.042488185326643</v>
      </c>
      <c r="R31" s="14"/>
      <c r="S31" s="12">
        <v>0.40320670741511044</v>
      </c>
      <c r="T31" s="5">
        <f t="shared" si="5"/>
        <v>0.40945641138004468</v>
      </c>
      <c r="U31" s="5">
        <f>T31*Index!$G$16/Index!$G$7</f>
        <v>0.46326234665610472</v>
      </c>
      <c r="W31" s="7">
        <v>14.51</v>
      </c>
      <c r="X31" s="8">
        <f t="shared" si="6"/>
        <v>14.51</v>
      </c>
      <c r="Y31" s="26"/>
    </row>
    <row r="32" spans="1:25">
      <c r="A32" s="2" t="s">
        <v>1549</v>
      </c>
      <c r="B32" s="2">
        <v>5</v>
      </c>
      <c r="C32" s="2">
        <v>15</v>
      </c>
      <c r="D32" s="2" t="s">
        <v>40</v>
      </c>
      <c r="E32" s="2" t="s">
        <v>197</v>
      </c>
      <c r="F32" s="6">
        <v>15</v>
      </c>
      <c r="G32" s="22">
        <v>5.60151260463625</v>
      </c>
      <c r="H32" s="21">
        <v>1.21006645038224</v>
      </c>
      <c r="I32" s="13">
        <f t="shared" si="1"/>
        <v>4.9858398459994318</v>
      </c>
      <c r="J32" s="13">
        <f t="shared" si="2"/>
        <v>1.9858398459994318</v>
      </c>
      <c r="K32" s="6">
        <v>15</v>
      </c>
      <c r="L32" s="12">
        <v>2.0547073644185598</v>
      </c>
      <c r="M32" s="12">
        <v>10.244441849386559</v>
      </c>
      <c r="N32" s="8">
        <f t="shared" si="3"/>
        <v>10.24</v>
      </c>
      <c r="O32" s="5">
        <f t="shared" si="0"/>
        <v>10.286444060969044</v>
      </c>
      <c r="P32" s="5">
        <f t="shared" si="4"/>
        <v>10.445883943914065</v>
      </c>
      <c r="Q32" s="10">
        <f>P32*Index!$H$16</f>
        <v>14.293696811874394</v>
      </c>
      <c r="R32" s="14"/>
      <c r="S32" s="12">
        <v>0.35543684095043465</v>
      </c>
      <c r="T32" s="5">
        <f t="shared" si="5"/>
        <v>0.36094611198516641</v>
      </c>
      <c r="U32" s="5">
        <f>T32*Index!$G$16/Index!$G$7</f>
        <v>0.40837739551095636</v>
      </c>
      <c r="W32" s="7">
        <v>14.7</v>
      </c>
      <c r="X32" s="8">
        <f t="shared" si="6"/>
        <v>14.7</v>
      </c>
      <c r="Y32" s="26"/>
    </row>
    <row r="33" spans="1:25">
      <c r="A33" s="2" t="s">
        <v>1550</v>
      </c>
      <c r="B33" s="2">
        <v>5</v>
      </c>
      <c r="C33" s="2">
        <v>15</v>
      </c>
      <c r="D33" s="2" t="s">
        <v>41</v>
      </c>
      <c r="E33" s="2" t="s">
        <v>197</v>
      </c>
      <c r="F33" s="6">
        <v>15</v>
      </c>
      <c r="G33" s="22">
        <v>5.2865947965798998</v>
      </c>
      <c r="H33" s="21">
        <v>1.26812900694085</v>
      </c>
      <c r="I33" s="13">
        <f t="shared" si="1"/>
        <v>5.1452038627196561</v>
      </c>
      <c r="J33" s="13">
        <f t="shared" si="2"/>
        <v>2.1452038627196561</v>
      </c>
      <c r="K33" s="6">
        <v>15</v>
      </c>
      <c r="L33" s="12">
        <v>1.68723496126661</v>
      </c>
      <c r="M33" s="12">
        <v>8.6811678400246368</v>
      </c>
      <c r="N33" s="8">
        <f t="shared" si="3"/>
        <v>8.68</v>
      </c>
      <c r="O33" s="5">
        <f t="shared" si="0"/>
        <v>8.7167606281687373</v>
      </c>
      <c r="P33" s="5">
        <f t="shared" si="4"/>
        <v>8.8518704179053529</v>
      </c>
      <c r="Q33" s="10">
        <f>P33*Index!$H$16</f>
        <v>12.112517490226857</v>
      </c>
      <c r="R33" s="14"/>
      <c r="S33" s="12">
        <v>0.32431069092290171</v>
      </c>
      <c r="T33" s="5">
        <f t="shared" si="5"/>
        <v>0.32933750663220673</v>
      </c>
      <c r="U33" s="5">
        <f>T33*Index!$G$16/Index!$G$7</f>
        <v>0.37261515981659915</v>
      </c>
      <c r="W33" s="7">
        <v>12.49</v>
      </c>
      <c r="X33" s="8">
        <f t="shared" si="6"/>
        <v>12.49</v>
      </c>
      <c r="Y33" s="26"/>
    </row>
    <row r="34" spans="1:25">
      <c r="A34" s="2" t="s">
        <v>1551</v>
      </c>
      <c r="B34" s="2">
        <v>6</v>
      </c>
      <c r="C34" s="2">
        <v>15</v>
      </c>
      <c r="D34" s="2" t="s">
        <v>34</v>
      </c>
      <c r="E34" s="2" t="s">
        <v>197</v>
      </c>
      <c r="F34" s="6">
        <v>15</v>
      </c>
      <c r="G34" s="22">
        <v>5.7473000134722998</v>
      </c>
      <c r="H34" s="21">
        <v>1.29420812684593</v>
      </c>
      <c r="I34" s="13">
        <f t="shared" si="1"/>
        <v>4.4752207145910869</v>
      </c>
      <c r="J34" s="13">
        <f t="shared" si="2"/>
        <v>1.9752207145910869</v>
      </c>
      <c r="K34" s="6">
        <v>15</v>
      </c>
      <c r="L34" s="12">
        <v>1.5721488110313599</v>
      </c>
      <c r="M34" s="12">
        <v>7.0357129255473128</v>
      </c>
      <c r="N34" s="8">
        <f t="shared" si="3"/>
        <v>7.04</v>
      </c>
      <c r="O34" s="5">
        <f t="shared" ref="O34:O65" si="7">M34*(1.0041)</f>
        <v>7.0645593485420566</v>
      </c>
      <c r="P34" s="5">
        <f t="shared" si="4"/>
        <v>7.1740600184444592</v>
      </c>
      <c r="Q34" s="10">
        <f>P34*Index!$H$16</f>
        <v>9.8166741430799416</v>
      </c>
      <c r="R34" s="14"/>
      <c r="S34" s="12">
        <v>0.36595312999249058</v>
      </c>
      <c r="T34" s="5">
        <f t="shared" si="5"/>
        <v>0.37162540350737422</v>
      </c>
      <c r="U34" s="5">
        <f>T34*Index!$G$16/Index!$G$7</f>
        <v>0.42046003364703549</v>
      </c>
      <c r="W34" s="7">
        <v>10.24</v>
      </c>
      <c r="X34" s="8">
        <f t="shared" si="6"/>
        <v>10.24</v>
      </c>
      <c r="Y34" s="26"/>
    </row>
    <row r="35" spans="1:25">
      <c r="A35" s="2" t="s">
        <v>1552</v>
      </c>
      <c r="B35" s="2">
        <v>6</v>
      </c>
      <c r="C35" s="2">
        <v>15</v>
      </c>
      <c r="D35" s="2" t="s">
        <v>35</v>
      </c>
      <c r="E35" s="2" t="s">
        <v>197</v>
      </c>
      <c r="F35" s="6">
        <v>15</v>
      </c>
      <c r="G35" s="22">
        <v>5.3232456313394998</v>
      </c>
      <c r="H35" s="21">
        <v>1.2494954323749301</v>
      </c>
      <c r="I35" s="13">
        <f t="shared" si="1"/>
        <v>4.2323004312320762</v>
      </c>
      <c r="J35" s="13">
        <f t="shared" si="2"/>
        <v>1.7323004312320762</v>
      </c>
      <c r="K35" s="6">
        <v>15</v>
      </c>
      <c r="L35" s="12">
        <v>2.8572512089464301</v>
      </c>
      <c r="M35" s="12">
        <v>12.09274552376238</v>
      </c>
      <c r="N35" s="8">
        <f t="shared" si="3"/>
        <v>12.09</v>
      </c>
      <c r="O35" s="5">
        <f t="shared" si="7"/>
        <v>12.142325780409806</v>
      </c>
      <c r="P35" s="5">
        <f t="shared" si="4"/>
        <v>12.330531830006159</v>
      </c>
      <c r="Q35" s="10">
        <f>P35*Index!$H$16</f>
        <v>16.87256764995557</v>
      </c>
      <c r="R35" s="14"/>
      <c r="S35" s="12">
        <v>0.31453231798793718</v>
      </c>
      <c r="T35" s="5">
        <f t="shared" si="5"/>
        <v>0.31940756891675021</v>
      </c>
      <c r="U35" s="5">
        <f>T35*Index!$G$16/Index!$G$7</f>
        <v>0.36138034673183933</v>
      </c>
      <c r="W35" s="7">
        <v>17.23</v>
      </c>
      <c r="X35" s="8">
        <f t="shared" si="6"/>
        <v>17.23</v>
      </c>
      <c r="Y35" s="26"/>
    </row>
    <row r="36" spans="1:25">
      <c r="A36" s="2" t="s">
        <v>1553</v>
      </c>
      <c r="B36" s="2">
        <v>6</v>
      </c>
      <c r="C36" s="2">
        <v>15</v>
      </c>
      <c r="D36" s="2" t="s">
        <v>36</v>
      </c>
      <c r="E36" s="2" t="s">
        <v>197</v>
      </c>
      <c r="F36" s="6">
        <v>15</v>
      </c>
      <c r="G36" s="22">
        <v>5.7316670857396002</v>
      </c>
      <c r="H36" s="21">
        <v>1.2653545317180399</v>
      </c>
      <c r="I36" s="13">
        <f t="shared" si="1"/>
        <v>4.3721514828350561</v>
      </c>
      <c r="J36" s="13">
        <f t="shared" si="2"/>
        <v>1.8721514828350561</v>
      </c>
      <c r="K36" s="6">
        <v>15</v>
      </c>
      <c r="L36" s="12">
        <v>2.28150184366155</v>
      </c>
      <c r="M36" s="12">
        <v>9.9750716688557652</v>
      </c>
      <c r="N36" s="8">
        <f t="shared" si="3"/>
        <v>9.98</v>
      </c>
      <c r="O36" s="5">
        <f t="shared" si="7"/>
        <v>10.015969462698074</v>
      </c>
      <c r="P36" s="5">
        <f t="shared" si="4"/>
        <v>10.171216989369894</v>
      </c>
      <c r="Q36" s="10">
        <f>P36*Index!$H$16</f>
        <v>13.917854404130374</v>
      </c>
      <c r="R36" s="14"/>
      <c r="S36" s="12">
        <v>0.34610631770832456</v>
      </c>
      <c r="T36" s="5">
        <f t="shared" si="5"/>
        <v>0.35147096563280361</v>
      </c>
      <c r="U36" s="5">
        <f>T36*Index!$G$16/Index!$G$7</f>
        <v>0.39765713710955242</v>
      </c>
      <c r="W36" s="7">
        <v>14.32</v>
      </c>
      <c r="X36" s="8">
        <f t="shared" si="6"/>
        <v>14.32</v>
      </c>
      <c r="Y36" s="26"/>
    </row>
    <row r="37" spans="1:25">
      <c r="A37" s="2" t="s">
        <v>1554</v>
      </c>
      <c r="B37" s="2">
        <v>6</v>
      </c>
      <c r="C37" s="2">
        <v>15</v>
      </c>
      <c r="D37" s="2" t="s">
        <v>37</v>
      </c>
      <c r="E37" s="2" t="s">
        <v>197</v>
      </c>
      <c r="F37" s="6">
        <v>15</v>
      </c>
      <c r="G37" s="22">
        <v>5.5896301707994498</v>
      </c>
      <c r="H37" s="21">
        <v>1.2823544998441501</v>
      </c>
      <c r="I37" s="13">
        <f t="shared" si="1"/>
        <v>4.400534149941925</v>
      </c>
      <c r="J37" s="13">
        <f t="shared" si="2"/>
        <v>1.900534149941925</v>
      </c>
      <c r="K37" s="6">
        <v>15</v>
      </c>
      <c r="L37" s="12">
        <v>1.7550413304385699</v>
      </c>
      <c r="M37" s="12">
        <v>7.723119309154419</v>
      </c>
      <c r="N37" s="8">
        <f t="shared" si="3"/>
        <v>7.72</v>
      </c>
      <c r="O37" s="5">
        <f t="shared" si="7"/>
        <v>7.7547840983219523</v>
      </c>
      <c r="P37" s="5">
        <f t="shared" si="4"/>
        <v>7.8749832518459426</v>
      </c>
      <c r="Q37" s="10">
        <f>P37*Index!$H$16</f>
        <v>10.775787248340562</v>
      </c>
      <c r="R37" s="14"/>
      <c r="S37" s="12">
        <v>0.25538769609064949</v>
      </c>
      <c r="T37" s="5">
        <f t="shared" si="5"/>
        <v>0.2593462053800546</v>
      </c>
      <c r="U37" s="5">
        <f>T37*Index!$G$16/Index!$G$7</f>
        <v>0.29342642674901243</v>
      </c>
      <c r="W37" s="7">
        <v>11.07</v>
      </c>
      <c r="X37" s="8">
        <f t="shared" si="6"/>
        <v>11.07</v>
      </c>
      <c r="Y37" s="26"/>
    </row>
    <row r="38" spans="1:25">
      <c r="A38" s="2" t="s">
        <v>1555</v>
      </c>
      <c r="B38" s="2">
        <v>6</v>
      </c>
      <c r="C38" s="2">
        <v>15</v>
      </c>
      <c r="D38" s="2" t="s">
        <v>38</v>
      </c>
      <c r="E38" s="2" t="s">
        <v>197</v>
      </c>
      <c r="F38" s="6">
        <v>15</v>
      </c>
      <c r="G38" s="22">
        <v>5.2341595780113996</v>
      </c>
      <c r="H38" s="21">
        <v>1.2362900653198701</v>
      </c>
      <c r="I38" s="13">
        <f t="shared" si="1"/>
        <v>4.1692150777320647</v>
      </c>
      <c r="J38" s="13">
        <f t="shared" si="2"/>
        <v>1.6692150777320647</v>
      </c>
      <c r="K38" s="6">
        <v>15</v>
      </c>
      <c r="L38" s="12">
        <v>1.6703307884454099</v>
      </c>
      <c r="M38" s="12">
        <v>6.9639683079866863</v>
      </c>
      <c r="N38" s="8">
        <f t="shared" si="3"/>
        <v>6.96</v>
      </c>
      <c r="O38" s="5">
        <f t="shared" si="7"/>
        <v>6.9925205780494313</v>
      </c>
      <c r="P38" s="5">
        <f t="shared" si="4"/>
        <v>7.1009046470091981</v>
      </c>
      <c r="Q38" s="10">
        <f>P38*Index!$H$16</f>
        <v>9.7165714897219271</v>
      </c>
      <c r="R38" s="14"/>
      <c r="S38" s="12">
        <v>0.32638770983194154</v>
      </c>
      <c r="T38" s="5">
        <f t="shared" si="5"/>
        <v>0.33144671933433667</v>
      </c>
      <c r="U38" s="5">
        <f>T38*Index!$G$16/Index!$G$7</f>
        <v>0.37500154039052225</v>
      </c>
      <c r="W38" s="7">
        <v>10.09</v>
      </c>
      <c r="X38" s="8">
        <f t="shared" si="6"/>
        <v>10.09</v>
      </c>
      <c r="Y38" s="26"/>
    </row>
    <row r="39" spans="1:25">
      <c r="A39" s="2" t="s">
        <v>1556</v>
      </c>
      <c r="B39" s="2">
        <v>6</v>
      </c>
      <c r="C39" s="2">
        <v>15</v>
      </c>
      <c r="D39" s="2" t="s">
        <v>39</v>
      </c>
      <c r="E39" s="2" t="s">
        <v>197</v>
      </c>
      <c r="F39" s="6">
        <v>15</v>
      </c>
      <c r="G39" s="22">
        <v>5.5842410034038998</v>
      </c>
      <c r="H39" s="21">
        <v>1.31365755580619</v>
      </c>
      <c r="I39" s="13">
        <f t="shared" si="1"/>
        <v>4.5067739541095202</v>
      </c>
      <c r="J39" s="13">
        <f t="shared" si="2"/>
        <v>2.0067739541095202</v>
      </c>
      <c r="K39" s="6">
        <v>15</v>
      </c>
      <c r="L39" s="12">
        <v>1.86097603750248</v>
      </c>
      <c r="M39" s="12">
        <v>8.3869983350381059</v>
      </c>
      <c r="N39" s="8">
        <f t="shared" si="3"/>
        <v>8.39</v>
      </c>
      <c r="O39" s="5">
        <f t="shared" si="7"/>
        <v>8.4213850282117626</v>
      </c>
      <c r="P39" s="5">
        <f t="shared" si="4"/>
        <v>8.5519164961490457</v>
      </c>
      <c r="Q39" s="10">
        <f>P39*Index!$H$16</f>
        <v>11.702073487772159</v>
      </c>
      <c r="R39" s="14"/>
      <c r="S39" s="12">
        <v>0.33600558951259207</v>
      </c>
      <c r="T39" s="5">
        <f t="shared" si="5"/>
        <v>0.34121367615003728</v>
      </c>
      <c r="U39" s="5">
        <f>T39*Index!$G$16/Index!$G$7</f>
        <v>0.38605195554675392</v>
      </c>
      <c r="W39" s="7">
        <v>12.09</v>
      </c>
      <c r="X39" s="8">
        <f t="shared" si="6"/>
        <v>12.09</v>
      </c>
      <c r="Y39" s="26"/>
    </row>
    <row r="40" spans="1:25">
      <c r="A40" s="2" t="s">
        <v>1557</v>
      </c>
      <c r="B40" s="2">
        <v>6</v>
      </c>
      <c r="C40" s="2">
        <v>15</v>
      </c>
      <c r="D40" s="2" t="s">
        <v>40</v>
      </c>
      <c r="E40" s="2" t="s">
        <v>197</v>
      </c>
      <c r="F40" s="6">
        <v>15</v>
      </c>
      <c r="G40" s="22">
        <v>5.60151260463625</v>
      </c>
      <c r="H40" s="21">
        <v>1.21006645038224</v>
      </c>
      <c r="I40" s="13">
        <f t="shared" si="1"/>
        <v>4.1548665383328602</v>
      </c>
      <c r="J40" s="13">
        <f t="shared" si="2"/>
        <v>1.6548665383328602</v>
      </c>
      <c r="K40" s="6">
        <v>15</v>
      </c>
      <c r="L40" s="12">
        <v>2.0547073644185598</v>
      </c>
      <c r="M40" s="12">
        <v>8.5370348744887998</v>
      </c>
      <c r="N40" s="8">
        <f t="shared" si="3"/>
        <v>8.5399999999999991</v>
      </c>
      <c r="O40" s="5">
        <f t="shared" si="7"/>
        <v>8.5720367174742034</v>
      </c>
      <c r="P40" s="5">
        <f t="shared" si="4"/>
        <v>8.7049032865950533</v>
      </c>
      <c r="Q40" s="10">
        <f>P40*Index!$H$16</f>
        <v>11.911414009895328</v>
      </c>
      <c r="R40" s="14"/>
      <c r="S40" s="12">
        <v>0.29619736745869502</v>
      </c>
      <c r="T40" s="5">
        <f t="shared" si="5"/>
        <v>0.30078842665430483</v>
      </c>
      <c r="U40" s="5">
        <f>T40*Index!$G$16/Index!$G$7</f>
        <v>0.34031449625912968</v>
      </c>
      <c r="W40" s="7">
        <v>12.25</v>
      </c>
      <c r="X40" s="8">
        <f t="shared" si="6"/>
        <v>12.25</v>
      </c>
      <c r="Y40" s="26"/>
    </row>
    <row r="41" spans="1:25">
      <c r="A41" s="2" t="s">
        <v>1558</v>
      </c>
      <c r="B41" s="2">
        <v>6</v>
      </c>
      <c r="C41" s="2">
        <v>15</v>
      </c>
      <c r="D41" s="2" t="s">
        <v>41</v>
      </c>
      <c r="E41" s="2" t="s">
        <v>197</v>
      </c>
      <c r="F41" s="6">
        <v>15</v>
      </c>
      <c r="G41" s="22">
        <v>5.2865947965798998</v>
      </c>
      <c r="H41" s="21">
        <v>1.26812900694085</v>
      </c>
      <c r="I41" s="13">
        <f t="shared" si="1"/>
        <v>4.2876698855997128</v>
      </c>
      <c r="J41" s="13">
        <f t="shared" si="2"/>
        <v>1.7876698855997128</v>
      </c>
      <c r="K41" s="6">
        <v>15</v>
      </c>
      <c r="L41" s="12">
        <v>1.68723496126661</v>
      </c>
      <c r="M41" s="12">
        <v>7.2343065333538643</v>
      </c>
      <c r="N41" s="8">
        <f t="shared" si="3"/>
        <v>7.23</v>
      </c>
      <c r="O41" s="5">
        <f t="shared" si="7"/>
        <v>7.2639671901406153</v>
      </c>
      <c r="P41" s="5">
        <f t="shared" si="4"/>
        <v>7.3765586815877953</v>
      </c>
      <c r="Q41" s="10">
        <f>P41*Index!$H$16</f>
        <v>10.093764575189049</v>
      </c>
      <c r="R41" s="14"/>
      <c r="S41" s="12">
        <v>0.27025890910241834</v>
      </c>
      <c r="T41" s="5">
        <f t="shared" si="5"/>
        <v>0.27444792219350583</v>
      </c>
      <c r="U41" s="5">
        <f>T41*Index!$G$16/Index!$G$7</f>
        <v>0.3105126331804996</v>
      </c>
      <c r="W41" s="7">
        <v>10.4</v>
      </c>
      <c r="X41" s="8">
        <f t="shared" si="6"/>
        <v>10.4</v>
      </c>
      <c r="Y41" s="26"/>
    </row>
    <row r="42" spans="1:25">
      <c r="A42" s="2" t="s">
        <v>1559</v>
      </c>
      <c r="B42" s="2">
        <v>7</v>
      </c>
      <c r="C42" s="2">
        <v>15</v>
      </c>
      <c r="D42" s="2" t="s">
        <v>34</v>
      </c>
      <c r="E42" s="2" t="s">
        <v>197</v>
      </c>
      <c r="F42" s="6">
        <v>15</v>
      </c>
      <c r="G42" s="22">
        <v>5.7473000134722998</v>
      </c>
      <c r="H42" s="21">
        <v>1.29420812684593</v>
      </c>
      <c r="I42" s="13">
        <f t="shared" si="1"/>
        <v>3.8359034696495029</v>
      </c>
      <c r="J42" s="13">
        <f t="shared" si="2"/>
        <v>1.6930463267923601</v>
      </c>
      <c r="K42" s="6">
        <v>15</v>
      </c>
      <c r="L42" s="12">
        <v>1.5721488110313599</v>
      </c>
      <c r="M42" s="12">
        <v>6.0306110790405443</v>
      </c>
      <c r="N42" s="8">
        <f t="shared" si="3"/>
        <v>6.03</v>
      </c>
      <c r="O42" s="5">
        <f t="shared" si="7"/>
        <v>6.0553365844646105</v>
      </c>
      <c r="P42" s="5">
        <f t="shared" si="4"/>
        <v>6.1491943015238126</v>
      </c>
      <c r="Q42" s="10">
        <f>P42*Index!$H$16</f>
        <v>8.414292122639937</v>
      </c>
      <c r="R42" s="14"/>
      <c r="S42" s="12">
        <v>0.31367411142213458</v>
      </c>
      <c r="T42" s="5">
        <f t="shared" si="5"/>
        <v>0.31853606014917768</v>
      </c>
      <c r="U42" s="5">
        <f>T42*Index!$G$16/Index!$G$7</f>
        <v>0.36039431455460158</v>
      </c>
      <c r="W42" s="7">
        <v>8.77</v>
      </c>
      <c r="X42" s="8">
        <f t="shared" si="6"/>
        <v>8.77</v>
      </c>
      <c r="Y42" s="26"/>
    </row>
    <row r="43" spans="1:25">
      <c r="A43" s="2" t="s">
        <v>1560</v>
      </c>
      <c r="B43" s="2">
        <v>7</v>
      </c>
      <c r="C43" s="2">
        <v>15</v>
      </c>
      <c r="D43" s="2" t="s">
        <v>35</v>
      </c>
      <c r="E43" s="2" t="s">
        <v>197</v>
      </c>
      <c r="F43" s="6">
        <v>15</v>
      </c>
      <c r="G43" s="22">
        <v>5.3232456313394998</v>
      </c>
      <c r="H43" s="21">
        <v>1.2494954323749301</v>
      </c>
      <c r="I43" s="13">
        <f t="shared" si="1"/>
        <v>3.6276860839132081</v>
      </c>
      <c r="J43" s="13">
        <f t="shared" si="2"/>
        <v>1.4848289410560653</v>
      </c>
      <c r="K43" s="6">
        <v>15</v>
      </c>
      <c r="L43" s="12">
        <v>2.8572512089464301</v>
      </c>
      <c r="M43" s="12">
        <v>10.365210448939173</v>
      </c>
      <c r="N43" s="8">
        <f t="shared" si="3"/>
        <v>10.37</v>
      </c>
      <c r="O43" s="5">
        <f t="shared" si="7"/>
        <v>10.407707811779824</v>
      </c>
      <c r="P43" s="5">
        <f t="shared" si="4"/>
        <v>10.569027282862413</v>
      </c>
      <c r="Q43" s="10">
        <f>P43*Index!$H$16</f>
        <v>14.462200842819049</v>
      </c>
      <c r="R43" s="14"/>
      <c r="S43" s="12">
        <v>0.26959912970394606</v>
      </c>
      <c r="T43" s="5">
        <f t="shared" si="5"/>
        <v>0.27377791621435726</v>
      </c>
      <c r="U43" s="5">
        <f>T43*Index!$G$16/Index!$G$7</f>
        <v>0.30975458291300506</v>
      </c>
      <c r="W43" s="7">
        <v>14.77</v>
      </c>
      <c r="X43" s="8">
        <f t="shared" si="6"/>
        <v>14.77</v>
      </c>
      <c r="Y43" s="26"/>
    </row>
    <row r="44" spans="1:25">
      <c r="A44" s="2" t="s">
        <v>1561</v>
      </c>
      <c r="B44" s="2">
        <v>7</v>
      </c>
      <c r="C44" s="2">
        <v>15</v>
      </c>
      <c r="D44" s="2" t="s">
        <v>36</v>
      </c>
      <c r="E44" s="2" t="s">
        <v>197</v>
      </c>
      <c r="F44" s="6">
        <v>15</v>
      </c>
      <c r="G44" s="22">
        <v>5.7316670857396002</v>
      </c>
      <c r="H44" s="21">
        <v>1.2653545317180399</v>
      </c>
      <c r="I44" s="13">
        <f t="shared" si="1"/>
        <v>3.7475584138586195</v>
      </c>
      <c r="J44" s="13">
        <f t="shared" si="2"/>
        <v>1.6047012710014767</v>
      </c>
      <c r="K44" s="6">
        <v>15</v>
      </c>
      <c r="L44" s="12">
        <v>2.28150184366155</v>
      </c>
      <c r="M44" s="12">
        <v>8.5500614304478439</v>
      </c>
      <c r="N44" s="8">
        <f t="shared" si="3"/>
        <v>8.5500000000000007</v>
      </c>
      <c r="O44" s="5">
        <f t="shared" si="7"/>
        <v>8.5851166823126803</v>
      </c>
      <c r="P44" s="5">
        <f t="shared" si="4"/>
        <v>8.7181859908885269</v>
      </c>
      <c r="Q44" s="10">
        <f>P44*Index!$H$16</f>
        <v>11.929589489254669</v>
      </c>
      <c r="R44" s="14"/>
      <c r="S44" s="12">
        <v>0.29666255803570635</v>
      </c>
      <c r="T44" s="5">
        <f t="shared" si="5"/>
        <v>0.3012608276852598</v>
      </c>
      <c r="U44" s="5">
        <f>T44*Index!$G$16/Index!$G$7</f>
        <v>0.34084897466533015</v>
      </c>
      <c r="W44" s="7">
        <v>12.27</v>
      </c>
      <c r="X44" s="8">
        <f t="shared" si="6"/>
        <v>12.27</v>
      </c>
      <c r="Y44" s="26"/>
    </row>
    <row r="45" spans="1:25">
      <c r="A45" s="2" t="s">
        <v>1562</v>
      </c>
      <c r="B45" s="2">
        <v>7</v>
      </c>
      <c r="C45" s="2">
        <v>15</v>
      </c>
      <c r="D45" s="2" t="s">
        <v>37</v>
      </c>
      <c r="E45" s="2" t="s">
        <v>197</v>
      </c>
      <c r="F45" s="6">
        <v>15</v>
      </c>
      <c r="G45" s="22">
        <v>5.5896301707994498</v>
      </c>
      <c r="H45" s="21">
        <v>1.2823544998441501</v>
      </c>
      <c r="I45" s="13">
        <f t="shared" si="1"/>
        <v>3.7718864142359356</v>
      </c>
      <c r="J45" s="13">
        <f t="shared" si="2"/>
        <v>1.6290292713787928</v>
      </c>
      <c r="K45" s="6">
        <v>15</v>
      </c>
      <c r="L45" s="12">
        <v>1.7550413304385699</v>
      </c>
      <c r="M45" s="12">
        <v>6.6198165507037787</v>
      </c>
      <c r="N45" s="8">
        <f t="shared" si="3"/>
        <v>6.62</v>
      </c>
      <c r="O45" s="5">
        <f t="shared" si="7"/>
        <v>6.6469577985616644</v>
      </c>
      <c r="P45" s="5">
        <f t="shared" si="4"/>
        <v>6.7499856444393709</v>
      </c>
      <c r="Q45" s="10">
        <f>P45*Index!$H$16</f>
        <v>9.2363890700061848</v>
      </c>
      <c r="R45" s="14"/>
      <c r="S45" s="12">
        <v>0.2189037395062709</v>
      </c>
      <c r="T45" s="5">
        <f t="shared" si="5"/>
        <v>0.22229674746861811</v>
      </c>
      <c r="U45" s="5">
        <f>T45*Index!$G$16/Index!$G$7</f>
        <v>0.25150836578486763</v>
      </c>
      <c r="W45" s="7">
        <v>9.49</v>
      </c>
      <c r="X45" s="8">
        <f t="shared" si="6"/>
        <v>9.49</v>
      </c>
      <c r="Y45" s="26"/>
    </row>
    <row r="46" spans="1:25">
      <c r="A46" s="2" t="s">
        <v>1563</v>
      </c>
      <c r="B46" s="2">
        <v>7</v>
      </c>
      <c r="C46" s="2">
        <v>15</v>
      </c>
      <c r="D46" s="2" t="s">
        <v>38</v>
      </c>
      <c r="E46" s="2" t="s">
        <v>197</v>
      </c>
      <c r="F46" s="6">
        <v>15</v>
      </c>
      <c r="G46" s="22">
        <v>5.2341595780113996</v>
      </c>
      <c r="H46" s="21">
        <v>1.2362900653198701</v>
      </c>
      <c r="I46" s="13">
        <f t="shared" si="1"/>
        <v>3.5736129237703413</v>
      </c>
      <c r="J46" s="13">
        <f t="shared" si="2"/>
        <v>1.4307557809131985</v>
      </c>
      <c r="K46" s="6">
        <v>15</v>
      </c>
      <c r="L46" s="12">
        <v>1.6703307884454099</v>
      </c>
      <c r="M46" s="12">
        <v>5.969115692560008</v>
      </c>
      <c r="N46" s="8">
        <f t="shared" si="3"/>
        <v>5.97</v>
      </c>
      <c r="O46" s="5">
        <f t="shared" si="7"/>
        <v>5.9935890668995038</v>
      </c>
      <c r="P46" s="5">
        <f t="shared" si="4"/>
        <v>6.0864896974364466</v>
      </c>
      <c r="Q46" s="10">
        <f>P46*Index!$H$16</f>
        <v>8.3284898483330689</v>
      </c>
      <c r="R46" s="14"/>
      <c r="S46" s="12">
        <v>0.27976089414166394</v>
      </c>
      <c r="T46" s="5">
        <f t="shared" si="5"/>
        <v>0.28409718800085976</v>
      </c>
      <c r="U46" s="5">
        <f>T46*Index!$G$16/Index!$G$7</f>
        <v>0.3214298917633045</v>
      </c>
      <c r="W46" s="7">
        <v>8.65</v>
      </c>
      <c r="X46" s="8">
        <f t="shared" si="6"/>
        <v>8.65</v>
      </c>
      <c r="Y46" s="26"/>
    </row>
    <row r="47" spans="1:25">
      <c r="A47" s="2" t="s">
        <v>1564</v>
      </c>
      <c r="B47" s="2">
        <v>7</v>
      </c>
      <c r="C47" s="2">
        <v>15</v>
      </c>
      <c r="D47" s="2" t="s">
        <v>39</v>
      </c>
      <c r="E47" s="2" t="s">
        <v>197</v>
      </c>
      <c r="F47" s="6">
        <v>15</v>
      </c>
      <c r="G47" s="22">
        <v>5.5842410034038998</v>
      </c>
      <c r="H47" s="21">
        <v>1.31365755580619</v>
      </c>
      <c r="I47" s="13">
        <f t="shared" si="1"/>
        <v>3.8629491035224461</v>
      </c>
      <c r="J47" s="13">
        <f t="shared" si="2"/>
        <v>1.7200919606653033</v>
      </c>
      <c r="K47" s="6">
        <v>15</v>
      </c>
      <c r="L47" s="12">
        <v>1.86097603750248</v>
      </c>
      <c r="M47" s="12">
        <v>7.1888557157469757</v>
      </c>
      <c r="N47" s="8">
        <f t="shared" si="3"/>
        <v>7.19</v>
      </c>
      <c r="O47" s="5">
        <f t="shared" si="7"/>
        <v>7.2183300241815385</v>
      </c>
      <c r="P47" s="5">
        <f t="shared" si="4"/>
        <v>7.3302141395563529</v>
      </c>
      <c r="Q47" s="10">
        <f>P47*Index!$H$16</f>
        <v>10.030348703804746</v>
      </c>
      <c r="R47" s="14"/>
      <c r="S47" s="12">
        <v>0.28800479101079346</v>
      </c>
      <c r="T47" s="5">
        <f t="shared" si="5"/>
        <v>0.29246886527146077</v>
      </c>
      <c r="U47" s="5">
        <f>T47*Index!$G$16/Index!$G$7</f>
        <v>0.33090167618293226</v>
      </c>
      <c r="W47" s="7">
        <v>10.36</v>
      </c>
      <c r="X47" s="8">
        <f t="shared" si="6"/>
        <v>10.36</v>
      </c>
      <c r="Y47" s="26"/>
    </row>
    <row r="48" spans="1:25">
      <c r="A48" s="2" t="s">
        <v>1565</v>
      </c>
      <c r="B48" s="2">
        <v>7</v>
      </c>
      <c r="C48" s="2">
        <v>15</v>
      </c>
      <c r="D48" s="2" t="s">
        <v>40</v>
      </c>
      <c r="E48" s="2" t="s">
        <v>197</v>
      </c>
      <c r="F48" s="6">
        <v>15</v>
      </c>
      <c r="G48" s="22">
        <v>5.60151260463625</v>
      </c>
      <c r="H48" s="21">
        <v>1.21006645038224</v>
      </c>
      <c r="I48" s="13">
        <f t="shared" si="1"/>
        <v>3.5613141757138798</v>
      </c>
      <c r="J48" s="13">
        <f t="shared" si="2"/>
        <v>1.418457032856737</v>
      </c>
      <c r="K48" s="6">
        <v>15</v>
      </c>
      <c r="L48" s="12">
        <v>2.0547073644185598</v>
      </c>
      <c r="M48" s="12">
        <v>7.3174584638475251</v>
      </c>
      <c r="N48" s="8">
        <f t="shared" si="3"/>
        <v>7.32</v>
      </c>
      <c r="O48" s="5">
        <f t="shared" si="7"/>
        <v>7.3474600435493</v>
      </c>
      <c r="P48" s="5">
        <f t="shared" si="4"/>
        <v>7.4613456742243143</v>
      </c>
      <c r="Q48" s="10">
        <f>P48*Index!$H$16</f>
        <v>10.209783437053114</v>
      </c>
      <c r="R48" s="14"/>
      <c r="S48" s="12">
        <v>0.2538834578217391</v>
      </c>
      <c r="T48" s="5">
        <f t="shared" si="5"/>
        <v>0.25781865141797605</v>
      </c>
      <c r="U48" s="5">
        <f>T48*Index!$G$16/Index!$G$7</f>
        <v>0.29169813965068314</v>
      </c>
      <c r="W48" s="7">
        <v>10.5</v>
      </c>
      <c r="X48" s="8">
        <f t="shared" si="6"/>
        <v>10.5</v>
      </c>
      <c r="Y48" s="26"/>
    </row>
    <row r="49" spans="1:25">
      <c r="A49" s="2" t="s">
        <v>1566</v>
      </c>
      <c r="B49" s="2">
        <v>7</v>
      </c>
      <c r="C49" s="2">
        <v>15</v>
      </c>
      <c r="D49" s="2" t="s">
        <v>41</v>
      </c>
      <c r="E49" s="2" t="s">
        <v>197</v>
      </c>
      <c r="F49" s="6">
        <v>15</v>
      </c>
      <c r="G49" s="22">
        <v>5.2865947965798998</v>
      </c>
      <c r="H49" s="21">
        <v>1.26812900694085</v>
      </c>
      <c r="I49" s="13">
        <f t="shared" si="1"/>
        <v>3.6751456162283254</v>
      </c>
      <c r="J49" s="13">
        <f t="shared" si="2"/>
        <v>1.5322884733711826</v>
      </c>
      <c r="K49" s="6">
        <v>15</v>
      </c>
      <c r="L49" s="12">
        <v>1.68723496126661</v>
      </c>
      <c r="M49" s="12">
        <v>6.2008341714461492</v>
      </c>
      <c r="N49" s="8">
        <f t="shared" si="3"/>
        <v>6.2</v>
      </c>
      <c r="O49" s="5">
        <f t="shared" si="7"/>
        <v>6.2262575915490785</v>
      </c>
      <c r="P49" s="5">
        <f t="shared" si="4"/>
        <v>6.3227645842180893</v>
      </c>
      <c r="Q49" s="10">
        <f>P49*Index!$H$16</f>
        <v>8.6517982073048696</v>
      </c>
      <c r="R49" s="14"/>
      <c r="S49" s="12">
        <v>0.23165049351635839</v>
      </c>
      <c r="T49" s="5">
        <f t="shared" si="5"/>
        <v>0.23524107616586196</v>
      </c>
      <c r="U49" s="5">
        <f>T49*Index!$G$16/Index!$G$7</f>
        <v>0.26615368558328512</v>
      </c>
      <c r="W49" s="7">
        <v>8.92</v>
      </c>
      <c r="X49" s="8">
        <f t="shared" si="6"/>
        <v>8.92</v>
      </c>
      <c r="Y49" s="26"/>
    </row>
    <row r="50" spans="1:25">
      <c r="A50" s="2" t="s">
        <v>1567</v>
      </c>
      <c r="B50" s="2">
        <v>8</v>
      </c>
      <c r="C50" s="2">
        <v>15</v>
      </c>
      <c r="D50" s="2" t="s">
        <v>34</v>
      </c>
      <c r="E50" s="2" t="s">
        <v>197</v>
      </c>
      <c r="F50" s="6">
        <v>15</v>
      </c>
      <c r="G50" s="22">
        <v>5.7473000134722998</v>
      </c>
      <c r="H50" s="21">
        <v>1.29420812684593</v>
      </c>
      <c r="I50" s="13">
        <f t="shared" si="1"/>
        <v>3.3564155359433152</v>
      </c>
      <c r="J50" s="13">
        <f t="shared" si="2"/>
        <v>1.4814155359433152</v>
      </c>
      <c r="K50" s="6">
        <v>15</v>
      </c>
      <c r="L50" s="12">
        <v>1.5721488110313599</v>
      </c>
      <c r="M50" s="12">
        <v>5.2767846941604759</v>
      </c>
      <c r="N50" s="8">
        <f t="shared" si="3"/>
        <v>5.28</v>
      </c>
      <c r="O50" s="5">
        <f t="shared" si="7"/>
        <v>5.298419511406534</v>
      </c>
      <c r="P50" s="5">
        <f t="shared" si="4"/>
        <v>5.3805450138333359</v>
      </c>
      <c r="Q50" s="10">
        <f>P50*Index!$H$16</f>
        <v>7.3625056073099442</v>
      </c>
      <c r="R50" s="14"/>
      <c r="S50" s="12">
        <v>0.27446484749436761</v>
      </c>
      <c r="T50" s="5">
        <f t="shared" si="5"/>
        <v>0.27871905263053032</v>
      </c>
      <c r="U50" s="5">
        <f>T50*Index!$G$16/Index!$G$7</f>
        <v>0.31534502523527619</v>
      </c>
      <c r="W50" s="7">
        <v>7.68</v>
      </c>
      <c r="X50" s="8">
        <f t="shared" si="6"/>
        <v>7.68</v>
      </c>
      <c r="Y50" s="26"/>
    </row>
    <row r="51" spans="1:25">
      <c r="A51" s="2" t="s">
        <v>1568</v>
      </c>
      <c r="B51" s="2">
        <v>8</v>
      </c>
      <c r="C51" s="2">
        <v>15</v>
      </c>
      <c r="D51" s="2" t="s">
        <v>35</v>
      </c>
      <c r="E51" s="2" t="s">
        <v>197</v>
      </c>
      <c r="F51" s="6">
        <v>15</v>
      </c>
      <c r="G51" s="22">
        <v>5.3232456313394998</v>
      </c>
      <c r="H51" s="21">
        <v>1.2494954323749301</v>
      </c>
      <c r="I51" s="13">
        <f t="shared" si="1"/>
        <v>3.1742253234240572</v>
      </c>
      <c r="J51" s="13">
        <f t="shared" si="2"/>
        <v>1.2992253234240572</v>
      </c>
      <c r="K51" s="6">
        <v>15</v>
      </c>
      <c r="L51" s="12">
        <v>2.8572512089464301</v>
      </c>
      <c r="M51" s="12">
        <v>9.0695591428217543</v>
      </c>
      <c r="N51" s="8">
        <f t="shared" si="3"/>
        <v>9.07</v>
      </c>
      <c r="O51" s="5">
        <f t="shared" si="7"/>
        <v>9.1067443353073241</v>
      </c>
      <c r="P51" s="5">
        <f t="shared" si="4"/>
        <v>9.2478988725045888</v>
      </c>
      <c r="Q51" s="10">
        <f>P51*Index!$H$16</f>
        <v>12.654425737466637</v>
      </c>
      <c r="R51" s="14"/>
      <c r="S51" s="12">
        <v>0.23589923849095293</v>
      </c>
      <c r="T51" s="5">
        <f t="shared" si="5"/>
        <v>0.23955567668756272</v>
      </c>
      <c r="U51" s="5">
        <f>T51*Index!$G$16/Index!$G$7</f>
        <v>0.27103526004887957</v>
      </c>
      <c r="W51" s="7">
        <v>12.93</v>
      </c>
      <c r="X51" s="8">
        <f t="shared" si="6"/>
        <v>12.93</v>
      </c>
      <c r="Y51" s="26"/>
    </row>
    <row r="52" spans="1:25">
      <c r="A52" s="2" t="s">
        <v>1569</v>
      </c>
      <c r="B52" s="2">
        <v>8</v>
      </c>
      <c r="C52" s="2">
        <v>15</v>
      </c>
      <c r="D52" s="2" t="s">
        <v>36</v>
      </c>
      <c r="E52" s="2" t="s">
        <v>197</v>
      </c>
      <c r="F52" s="6">
        <v>15</v>
      </c>
      <c r="G52" s="22">
        <v>5.7316670857396002</v>
      </c>
      <c r="H52" s="21">
        <v>1.2653545317180399</v>
      </c>
      <c r="I52" s="13">
        <f t="shared" si="1"/>
        <v>3.279113612126292</v>
      </c>
      <c r="J52" s="13">
        <f t="shared" si="2"/>
        <v>1.404113612126292</v>
      </c>
      <c r="K52" s="6">
        <v>15</v>
      </c>
      <c r="L52" s="12">
        <v>2.28150184366155</v>
      </c>
      <c r="M52" s="12">
        <v>7.481303751641823</v>
      </c>
      <c r="N52" s="8">
        <f t="shared" si="3"/>
        <v>7.48</v>
      </c>
      <c r="O52" s="5">
        <f t="shared" si="7"/>
        <v>7.5119770970235544</v>
      </c>
      <c r="P52" s="5">
        <f t="shared" si="4"/>
        <v>7.6284127420274199</v>
      </c>
      <c r="Q52" s="10">
        <f>P52*Index!$H$16</f>
        <v>10.43839080309778</v>
      </c>
      <c r="R52" s="14"/>
      <c r="S52" s="12">
        <v>0.25957973828124309</v>
      </c>
      <c r="T52" s="5">
        <f t="shared" si="5"/>
        <v>0.26360322422460236</v>
      </c>
      <c r="U52" s="5">
        <f>T52*Index!$G$16/Index!$G$7</f>
        <v>0.2982428528321639</v>
      </c>
      <c r="W52" s="7">
        <v>10.74</v>
      </c>
      <c r="X52" s="8">
        <f t="shared" si="6"/>
        <v>10.74</v>
      </c>
      <c r="Y52" s="26"/>
    </row>
    <row r="53" spans="1:25">
      <c r="A53" s="2" t="s">
        <v>1570</v>
      </c>
      <c r="B53" s="2">
        <v>8</v>
      </c>
      <c r="C53" s="2">
        <v>15</v>
      </c>
      <c r="D53" s="2" t="s">
        <v>37</v>
      </c>
      <c r="E53" s="2" t="s">
        <v>197</v>
      </c>
      <c r="F53" s="6">
        <v>15</v>
      </c>
      <c r="G53" s="22">
        <v>5.5896301707994498</v>
      </c>
      <c r="H53" s="21">
        <v>1.2823544998441501</v>
      </c>
      <c r="I53" s="13">
        <f t="shared" si="1"/>
        <v>3.3004006124564436</v>
      </c>
      <c r="J53" s="13">
        <f t="shared" si="2"/>
        <v>1.4254006124564436</v>
      </c>
      <c r="K53" s="6">
        <v>15</v>
      </c>
      <c r="L53" s="12">
        <v>1.7550413304385699</v>
      </c>
      <c r="M53" s="12">
        <v>5.7923394818658043</v>
      </c>
      <c r="N53" s="8">
        <f t="shared" si="3"/>
        <v>5.79</v>
      </c>
      <c r="O53" s="5">
        <f t="shared" si="7"/>
        <v>5.8160880737414544</v>
      </c>
      <c r="P53" s="5">
        <f t="shared" si="4"/>
        <v>5.906237438884447</v>
      </c>
      <c r="Q53" s="10">
        <f>P53*Index!$H$16</f>
        <v>8.0818404362554084</v>
      </c>
      <c r="R53" s="14"/>
      <c r="S53" s="12">
        <v>0.19154077206798745</v>
      </c>
      <c r="T53" s="5">
        <f t="shared" si="5"/>
        <v>0.19450965403504128</v>
      </c>
      <c r="U53" s="5">
        <f>T53*Index!$G$16/Index!$G$7</f>
        <v>0.22006982006175968</v>
      </c>
      <c r="W53" s="7">
        <v>8.3000000000000007</v>
      </c>
      <c r="X53" s="8">
        <f t="shared" si="6"/>
        <v>8.3000000000000007</v>
      </c>
      <c r="Y53" s="26"/>
    </row>
    <row r="54" spans="1:25">
      <c r="A54" s="2" t="s">
        <v>1571</v>
      </c>
      <c r="B54" s="2">
        <v>8</v>
      </c>
      <c r="C54" s="2">
        <v>15</v>
      </c>
      <c r="D54" s="2" t="s">
        <v>38</v>
      </c>
      <c r="E54" s="2" t="s">
        <v>197</v>
      </c>
      <c r="F54" s="6">
        <v>15</v>
      </c>
      <c r="G54" s="22">
        <v>5.2341595780113996</v>
      </c>
      <c r="H54" s="21">
        <v>1.2362900653198701</v>
      </c>
      <c r="I54" s="13">
        <f t="shared" si="1"/>
        <v>3.1269113082990487</v>
      </c>
      <c r="J54" s="13">
        <f t="shared" si="2"/>
        <v>1.2519113082990487</v>
      </c>
      <c r="K54" s="6">
        <v>15</v>
      </c>
      <c r="L54" s="12">
        <v>1.6703307884454099</v>
      </c>
      <c r="M54" s="12">
        <v>5.2229762309900014</v>
      </c>
      <c r="N54" s="8">
        <f t="shared" si="3"/>
        <v>5.22</v>
      </c>
      <c r="O54" s="5">
        <f t="shared" si="7"/>
        <v>5.2443904335370606</v>
      </c>
      <c r="P54" s="5">
        <f t="shared" si="4"/>
        <v>5.3256784852568853</v>
      </c>
      <c r="Q54" s="10">
        <f>P54*Index!$H$16</f>
        <v>7.2874286172914271</v>
      </c>
      <c r="R54" s="14"/>
      <c r="S54" s="12">
        <v>0.24479078237395585</v>
      </c>
      <c r="T54" s="5">
        <f t="shared" si="5"/>
        <v>0.24858503950075217</v>
      </c>
      <c r="U54" s="5">
        <f>T54*Index!$G$16/Index!$G$7</f>
        <v>0.2812511552928913</v>
      </c>
      <c r="W54" s="7">
        <v>7.57</v>
      </c>
      <c r="X54" s="8">
        <f t="shared" si="6"/>
        <v>7.57</v>
      </c>
      <c r="Y54" s="26"/>
    </row>
    <row r="55" spans="1:25">
      <c r="A55" s="2" t="s">
        <v>1572</v>
      </c>
      <c r="B55" s="2">
        <v>8</v>
      </c>
      <c r="C55" s="2">
        <v>15</v>
      </c>
      <c r="D55" s="2" t="s">
        <v>39</v>
      </c>
      <c r="E55" s="2" t="s">
        <v>197</v>
      </c>
      <c r="F55" s="6">
        <v>15</v>
      </c>
      <c r="G55" s="22">
        <v>5.5842410034038998</v>
      </c>
      <c r="H55" s="21">
        <v>1.31365755580619</v>
      </c>
      <c r="I55" s="13">
        <f t="shared" si="1"/>
        <v>3.3800804655821404</v>
      </c>
      <c r="J55" s="13">
        <f t="shared" si="2"/>
        <v>1.5050804655821404</v>
      </c>
      <c r="K55" s="6">
        <v>15</v>
      </c>
      <c r="L55" s="12">
        <v>1.86097603750248</v>
      </c>
      <c r="M55" s="12">
        <v>6.2902487512786056</v>
      </c>
      <c r="N55" s="8">
        <f t="shared" si="3"/>
        <v>6.29</v>
      </c>
      <c r="O55" s="5">
        <f t="shared" si="7"/>
        <v>6.3160387711588477</v>
      </c>
      <c r="P55" s="5">
        <f t="shared" si="4"/>
        <v>6.4139373721118105</v>
      </c>
      <c r="Q55" s="10">
        <f>P55*Index!$H$16</f>
        <v>8.7765551158291544</v>
      </c>
      <c r="R55" s="14"/>
      <c r="S55" s="12">
        <v>0.25200419213444436</v>
      </c>
      <c r="T55" s="5">
        <f t="shared" si="5"/>
        <v>0.25591025711252824</v>
      </c>
      <c r="U55" s="5">
        <f>T55*Index!$G$16/Index!$G$7</f>
        <v>0.28953896666006579</v>
      </c>
      <c r="W55" s="7">
        <v>9.07</v>
      </c>
      <c r="X55" s="8">
        <f t="shared" si="6"/>
        <v>9.07</v>
      </c>
      <c r="Y55" s="26"/>
    </row>
    <row r="56" spans="1:25">
      <c r="A56" s="2" t="s">
        <v>1573</v>
      </c>
      <c r="B56" s="2">
        <v>8</v>
      </c>
      <c r="C56" s="2">
        <v>15</v>
      </c>
      <c r="D56" s="2" t="s">
        <v>40</v>
      </c>
      <c r="E56" s="2" t="s">
        <v>197</v>
      </c>
      <c r="F56" s="6">
        <v>15</v>
      </c>
      <c r="G56" s="22">
        <v>5.60151260463625</v>
      </c>
      <c r="H56" s="21">
        <v>1.21006645038224</v>
      </c>
      <c r="I56" s="13">
        <f t="shared" si="1"/>
        <v>3.116149903749645</v>
      </c>
      <c r="J56" s="13">
        <f t="shared" si="2"/>
        <v>1.241149903749645</v>
      </c>
      <c r="K56" s="6">
        <v>15</v>
      </c>
      <c r="L56" s="12">
        <v>2.0547073644185598</v>
      </c>
      <c r="M56" s="12">
        <v>6.402776155866599</v>
      </c>
      <c r="N56" s="8">
        <f t="shared" si="3"/>
        <v>6.4</v>
      </c>
      <c r="O56" s="5">
        <f t="shared" si="7"/>
        <v>6.4290275381056521</v>
      </c>
      <c r="P56" s="5">
        <f t="shared" si="4"/>
        <v>6.5286774649462904</v>
      </c>
      <c r="Q56" s="10">
        <f>P56*Index!$H$16</f>
        <v>8.9335605074214968</v>
      </c>
      <c r="R56" s="14"/>
      <c r="S56" s="12">
        <v>0.22214802559402158</v>
      </c>
      <c r="T56" s="5">
        <f t="shared" si="5"/>
        <v>0.22559131999072893</v>
      </c>
      <c r="U56" s="5">
        <f>T56*Index!$G$16/Index!$G$7</f>
        <v>0.25523587219434762</v>
      </c>
      <c r="W56" s="7">
        <v>9.19</v>
      </c>
      <c r="X56" s="8">
        <f t="shared" si="6"/>
        <v>9.19</v>
      </c>
      <c r="Y56" s="26"/>
    </row>
    <row r="57" spans="1:25">
      <c r="A57" s="2" t="s">
        <v>1574</v>
      </c>
      <c r="B57" s="2">
        <v>8</v>
      </c>
      <c r="C57" s="2">
        <v>15</v>
      </c>
      <c r="D57" s="2" t="s">
        <v>41</v>
      </c>
      <c r="E57" s="2" t="s">
        <v>197</v>
      </c>
      <c r="F57" s="6">
        <v>15</v>
      </c>
      <c r="G57" s="22">
        <v>5.2865947965798998</v>
      </c>
      <c r="H57" s="21">
        <v>1.26812900694085</v>
      </c>
      <c r="I57" s="13">
        <f t="shared" si="1"/>
        <v>3.2157524141997849</v>
      </c>
      <c r="J57" s="13">
        <f t="shared" si="2"/>
        <v>1.3407524141997849</v>
      </c>
      <c r="K57" s="6">
        <v>15</v>
      </c>
      <c r="L57" s="12">
        <v>1.68723496126661</v>
      </c>
      <c r="M57" s="12">
        <v>5.4257299000153791</v>
      </c>
      <c r="N57" s="8">
        <f t="shared" si="3"/>
        <v>5.43</v>
      </c>
      <c r="O57" s="5">
        <f t="shared" si="7"/>
        <v>5.4479753926054419</v>
      </c>
      <c r="P57" s="5">
        <f t="shared" si="4"/>
        <v>5.5324190111908269</v>
      </c>
      <c r="Q57" s="10">
        <f>P57*Index!$H$16</f>
        <v>7.5703234313917598</v>
      </c>
      <c r="R57" s="14"/>
      <c r="S57" s="12">
        <v>0.20269418182681342</v>
      </c>
      <c r="T57" s="5">
        <f t="shared" si="5"/>
        <v>0.20583594164512906</v>
      </c>
      <c r="U57" s="5">
        <f>T57*Index!$G$16/Index!$G$7</f>
        <v>0.23288447488537434</v>
      </c>
      <c r="W57" s="7">
        <v>7.8</v>
      </c>
      <c r="X57" s="8">
        <f t="shared" si="6"/>
        <v>7.8</v>
      </c>
      <c r="Y57" s="26"/>
    </row>
    <row r="58" spans="1:25">
      <c r="A58" s="2" t="s">
        <v>1575</v>
      </c>
      <c r="B58" s="2">
        <v>9</v>
      </c>
      <c r="C58" s="2">
        <v>15</v>
      </c>
      <c r="D58" s="2" t="s">
        <v>34</v>
      </c>
      <c r="E58" s="2" t="s">
        <v>197</v>
      </c>
      <c r="F58" s="6">
        <v>15</v>
      </c>
      <c r="G58" s="22">
        <v>5.7473000134722998</v>
      </c>
      <c r="H58" s="21">
        <v>1.29420812684593</v>
      </c>
      <c r="I58" s="13">
        <f t="shared" si="1"/>
        <v>2.9834804763940581</v>
      </c>
      <c r="J58" s="13">
        <f t="shared" si="2"/>
        <v>1.3168138097273914</v>
      </c>
      <c r="K58" s="6">
        <v>15</v>
      </c>
      <c r="L58" s="12">
        <v>1.5721488110313599</v>
      </c>
      <c r="M58" s="12">
        <v>4.6904752836982029</v>
      </c>
      <c r="N58" s="8">
        <f t="shared" si="3"/>
        <v>4.6900000000000004</v>
      </c>
      <c r="O58" s="5">
        <f t="shared" si="7"/>
        <v>4.7097062323613654</v>
      </c>
      <c r="P58" s="5">
        <f t="shared" si="4"/>
        <v>4.7827066789629669</v>
      </c>
      <c r="Q58" s="10">
        <f>P58*Index!$H$16</f>
        <v>6.5444494287199531</v>
      </c>
      <c r="R58" s="14"/>
      <c r="S58" s="12">
        <v>0.24396875332832663</v>
      </c>
      <c r="T58" s="5">
        <f t="shared" si="5"/>
        <v>0.2477502690049157</v>
      </c>
      <c r="U58" s="5">
        <f>T58*Index!$G$16/Index!$G$7</f>
        <v>0.28030668909802314</v>
      </c>
      <c r="W58" s="7">
        <v>6.82</v>
      </c>
      <c r="X58" s="8">
        <f t="shared" si="6"/>
        <v>6.82</v>
      </c>
      <c r="Y58" s="26"/>
    </row>
    <row r="59" spans="1:25">
      <c r="A59" s="2" t="s">
        <v>1576</v>
      </c>
      <c r="B59" s="2">
        <v>9</v>
      </c>
      <c r="C59" s="2">
        <v>15</v>
      </c>
      <c r="D59" s="2" t="s">
        <v>35</v>
      </c>
      <c r="E59" s="2" t="s">
        <v>197</v>
      </c>
      <c r="F59" s="6">
        <v>15</v>
      </c>
      <c r="G59" s="22">
        <v>5.3232456313394998</v>
      </c>
      <c r="H59" s="21">
        <v>1.2494954323749301</v>
      </c>
      <c r="I59" s="13">
        <f t="shared" si="1"/>
        <v>2.8215336208213841</v>
      </c>
      <c r="J59" s="13">
        <f t="shared" si="2"/>
        <v>1.1548669541547174</v>
      </c>
      <c r="K59" s="6">
        <v>15</v>
      </c>
      <c r="L59" s="12">
        <v>2.8572512089464301</v>
      </c>
      <c r="M59" s="12">
        <v>8.0618303491749206</v>
      </c>
      <c r="N59" s="8">
        <f t="shared" si="3"/>
        <v>8.06</v>
      </c>
      <c r="O59" s="5">
        <f t="shared" si="7"/>
        <v>8.0948838536065377</v>
      </c>
      <c r="P59" s="5">
        <f t="shared" si="4"/>
        <v>8.2203545533374403</v>
      </c>
      <c r="Q59" s="10">
        <f>P59*Index!$H$16</f>
        <v>11.248378433303715</v>
      </c>
      <c r="R59" s="14"/>
      <c r="S59" s="12">
        <v>0.20968821199195814</v>
      </c>
      <c r="T59" s="5">
        <f t="shared" si="5"/>
        <v>0.21293837927783352</v>
      </c>
      <c r="U59" s="5">
        <f>T59*Index!$G$16/Index!$G$7</f>
        <v>0.24092023115455957</v>
      </c>
      <c r="W59" s="7">
        <v>11.49</v>
      </c>
      <c r="X59" s="8">
        <f t="shared" si="6"/>
        <v>11.49</v>
      </c>
      <c r="Y59" s="26"/>
    </row>
    <row r="60" spans="1:25">
      <c r="A60" s="2" t="s">
        <v>1577</v>
      </c>
      <c r="B60" s="2">
        <v>9</v>
      </c>
      <c r="C60" s="2">
        <v>15</v>
      </c>
      <c r="D60" s="2" t="s">
        <v>36</v>
      </c>
      <c r="E60" s="2" t="s">
        <v>197</v>
      </c>
      <c r="F60" s="6">
        <v>15</v>
      </c>
      <c r="G60" s="22">
        <v>5.7316670857396002</v>
      </c>
      <c r="H60" s="21">
        <v>1.2653545317180399</v>
      </c>
      <c r="I60" s="13">
        <f t="shared" si="1"/>
        <v>2.9147676552233706</v>
      </c>
      <c r="J60" s="13">
        <f t="shared" si="2"/>
        <v>1.2481009885567038</v>
      </c>
      <c r="K60" s="6">
        <v>15</v>
      </c>
      <c r="L60" s="12">
        <v>2.28150184366155</v>
      </c>
      <c r="M60" s="12">
        <v>6.6500477792371759</v>
      </c>
      <c r="N60" s="8">
        <f t="shared" si="3"/>
        <v>6.65</v>
      </c>
      <c r="O60" s="5">
        <f t="shared" si="7"/>
        <v>6.6773129751320486</v>
      </c>
      <c r="P60" s="5">
        <f t="shared" si="4"/>
        <v>6.7808113262465959</v>
      </c>
      <c r="Q60" s="10">
        <f>P60*Index!$H$16</f>
        <v>9.2785696027535831</v>
      </c>
      <c r="R60" s="14"/>
      <c r="S60" s="12">
        <v>0.230737545138883</v>
      </c>
      <c r="T60" s="5">
        <f t="shared" si="5"/>
        <v>0.23431397708853571</v>
      </c>
      <c r="U60" s="5">
        <f>T60*Index!$G$16/Index!$G$7</f>
        <v>0.26510475807303491</v>
      </c>
      <c r="W60" s="7">
        <v>9.5399999999999991</v>
      </c>
      <c r="X60" s="8">
        <f t="shared" si="6"/>
        <v>9.5399999999999991</v>
      </c>
      <c r="Y60" s="26"/>
    </row>
    <row r="61" spans="1:25">
      <c r="A61" s="2" t="s">
        <v>1578</v>
      </c>
      <c r="B61" s="2">
        <v>9</v>
      </c>
      <c r="C61" s="2">
        <v>15</v>
      </c>
      <c r="D61" s="2" t="s">
        <v>37</v>
      </c>
      <c r="E61" s="2" t="s">
        <v>197</v>
      </c>
      <c r="F61" s="6">
        <v>15</v>
      </c>
      <c r="G61" s="22">
        <v>5.5896301707994498</v>
      </c>
      <c r="H61" s="21">
        <v>1.2823544998441501</v>
      </c>
      <c r="I61" s="13">
        <f t="shared" si="1"/>
        <v>2.9336894332946164</v>
      </c>
      <c r="J61" s="13">
        <f t="shared" si="2"/>
        <v>1.2670227666279497</v>
      </c>
      <c r="K61" s="6">
        <v>15</v>
      </c>
      <c r="L61" s="12">
        <v>1.7550413304385699</v>
      </c>
      <c r="M61" s="12">
        <v>5.1487462061029419</v>
      </c>
      <c r="N61" s="8">
        <f t="shared" si="3"/>
        <v>5.15</v>
      </c>
      <c r="O61" s="5">
        <f t="shared" si="7"/>
        <v>5.1698560655479637</v>
      </c>
      <c r="P61" s="5">
        <f t="shared" si="4"/>
        <v>5.2499888345639576</v>
      </c>
      <c r="Q61" s="10">
        <f>P61*Index!$H$16</f>
        <v>7.1838581655603688</v>
      </c>
      <c r="R61" s="14"/>
      <c r="S61" s="12">
        <v>0.17025846406043341</v>
      </c>
      <c r="T61" s="5">
        <f t="shared" si="5"/>
        <v>0.17289747025337013</v>
      </c>
      <c r="U61" s="5">
        <f>T61*Index!$G$16/Index!$G$7</f>
        <v>0.19561761783267539</v>
      </c>
      <c r="W61" s="7">
        <v>7.38</v>
      </c>
      <c r="X61" s="8">
        <f t="shared" si="6"/>
        <v>7.38</v>
      </c>
      <c r="Y61" s="26"/>
    </row>
    <row r="62" spans="1:25">
      <c r="A62" s="2" t="s">
        <v>1579</v>
      </c>
      <c r="B62" s="2">
        <v>9</v>
      </c>
      <c r="C62" s="2">
        <v>15</v>
      </c>
      <c r="D62" s="2" t="s">
        <v>38</v>
      </c>
      <c r="E62" s="2" t="s">
        <v>197</v>
      </c>
      <c r="F62" s="6">
        <v>15</v>
      </c>
      <c r="G62" s="22">
        <v>5.2341595780113996</v>
      </c>
      <c r="H62" s="21">
        <v>1.2362900653198701</v>
      </c>
      <c r="I62" s="13">
        <f t="shared" si="1"/>
        <v>2.7794767184880431</v>
      </c>
      <c r="J62" s="13">
        <f t="shared" si="2"/>
        <v>1.1128100518213764</v>
      </c>
      <c r="K62" s="6">
        <v>15</v>
      </c>
      <c r="L62" s="12">
        <v>1.6703307884454099</v>
      </c>
      <c r="M62" s="12">
        <v>4.6426455386577823</v>
      </c>
      <c r="N62" s="8">
        <f t="shared" si="3"/>
        <v>4.6399999999999997</v>
      </c>
      <c r="O62" s="5">
        <f t="shared" si="7"/>
        <v>4.6616803853662789</v>
      </c>
      <c r="P62" s="5">
        <f t="shared" si="4"/>
        <v>4.7339364313394565</v>
      </c>
      <c r="Q62" s="10">
        <f>P62*Index!$H$16</f>
        <v>6.4777143264812729</v>
      </c>
      <c r="R62" s="14"/>
      <c r="S62" s="12">
        <v>0.21759180655462729</v>
      </c>
      <c r="T62" s="5">
        <f t="shared" si="5"/>
        <v>0.22096447955622403</v>
      </c>
      <c r="U62" s="5">
        <f>T62*Index!$G$16/Index!$G$7</f>
        <v>0.25000102692701437</v>
      </c>
      <c r="W62" s="7">
        <v>6.73</v>
      </c>
      <c r="X62" s="8">
        <f t="shared" si="6"/>
        <v>6.73</v>
      </c>
      <c r="Y62" s="26"/>
    </row>
    <row r="63" spans="1:25">
      <c r="A63" s="2" t="s">
        <v>1580</v>
      </c>
      <c r="B63" s="2">
        <v>9</v>
      </c>
      <c r="C63" s="2">
        <v>15</v>
      </c>
      <c r="D63" s="2" t="s">
        <v>39</v>
      </c>
      <c r="E63" s="2" t="s">
        <v>197</v>
      </c>
      <c r="F63" s="6">
        <v>15</v>
      </c>
      <c r="G63" s="22">
        <v>5.5842410034038998</v>
      </c>
      <c r="H63" s="21">
        <v>1.31365755580619</v>
      </c>
      <c r="I63" s="13">
        <f t="shared" si="1"/>
        <v>3.0045159694063468</v>
      </c>
      <c r="J63" s="13">
        <f t="shared" si="2"/>
        <v>1.3378493027396801</v>
      </c>
      <c r="K63" s="6">
        <v>15</v>
      </c>
      <c r="L63" s="12">
        <v>1.86097603750248</v>
      </c>
      <c r="M63" s="12">
        <v>5.5913322233587612</v>
      </c>
      <c r="N63" s="8">
        <f t="shared" si="3"/>
        <v>5.59</v>
      </c>
      <c r="O63" s="5">
        <f t="shared" si="7"/>
        <v>5.6142566854745324</v>
      </c>
      <c r="P63" s="5">
        <f t="shared" si="4"/>
        <v>5.7012776640993881</v>
      </c>
      <c r="Q63" s="10">
        <f>P63*Index!$H$16</f>
        <v>7.8013823251814722</v>
      </c>
      <c r="R63" s="14"/>
      <c r="S63" s="12">
        <v>0.22400372634172802</v>
      </c>
      <c r="T63" s="5">
        <f t="shared" si="5"/>
        <v>0.22747578410002481</v>
      </c>
      <c r="U63" s="5">
        <f>T63*Index!$G$16/Index!$G$7</f>
        <v>0.2573679703645026</v>
      </c>
      <c r="W63" s="7">
        <v>8.06</v>
      </c>
      <c r="X63" s="8">
        <f t="shared" si="6"/>
        <v>8.06</v>
      </c>
      <c r="Y63" s="26"/>
    </row>
    <row r="64" spans="1:25">
      <c r="A64" s="2" t="s">
        <v>1581</v>
      </c>
      <c r="B64" s="2">
        <v>9</v>
      </c>
      <c r="C64" s="2">
        <v>15</v>
      </c>
      <c r="D64" s="2" t="s">
        <v>40</v>
      </c>
      <c r="E64" s="2" t="s">
        <v>197</v>
      </c>
      <c r="F64" s="6">
        <v>15</v>
      </c>
      <c r="G64" s="22">
        <v>5.60151260463625</v>
      </c>
      <c r="H64" s="21">
        <v>1.21006645038224</v>
      </c>
      <c r="I64" s="13">
        <f t="shared" si="1"/>
        <v>2.7699110255552402</v>
      </c>
      <c r="J64" s="13">
        <f t="shared" si="2"/>
        <v>1.1032443588885734</v>
      </c>
      <c r="K64" s="6">
        <v>15</v>
      </c>
      <c r="L64" s="12">
        <v>2.0547073644185598</v>
      </c>
      <c r="M64" s="12">
        <v>5.691356582992527</v>
      </c>
      <c r="N64" s="8">
        <f t="shared" si="3"/>
        <v>5.69</v>
      </c>
      <c r="O64" s="5">
        <f t="shared" si="7"/>
        <v>5.7146911449827966</v>
      </c>
      <c r="P64" s="5">
        <f t="shared" si="4"/>
        <v>5.8032688577300302</v>
      </c>
      <c r="Q64" s="10">
        <f>P64*Index!$H$16</f>
        <v>7.9409426732635442</v>
      </c>
      <c r="R64" s="14"/>
      <c r="S64" s="12">
        <v>0.19746491163913021</v>
      </c>
      <c r="T64" s="5">
        <f t="shared" si="5"/>
        <v>0.20052561776953676</v>
      </c>
      <c r="U64" s="5">
        <f>T64*Index!$G$16/Index!$G$7</f>
        <v>0.22687633083942002</v>
      </c>
      <c r="W64" s="7">
        <v>8.17</v>
      </c>
      <c r="X64" s="8">
        <f t="shared" si="6"/>
        <v>8.17</v>
      </c>
      <c r="Y64" s="26"/>
    </row>
    <row r="65" spans="1:25">
      <c r="A65" s="2" t="s">
        <v>1582</v>
      </c>
      <c r="B65" s="2">
        <v>9</v>
      </c>
      <c r="C65" s="2">
        <v>15</v>
      </c>
      <c r="D65" s="2" t="s">
        <v>41</v>
      </c>
      <c r="E65" s="2" t="s">
        <v>197</v>
      </c>
      <c r="F65" s="6">
        <v>15</v>
      </c>
      <c r="G65" s="22">
        <v>5.2865947965798998</v>
      </c>
      <c r="H65" s="21">
        <v>1.26812900694085</v>
      </c>
      <c r="I65" s="13">
        <f t="shared" si="1"/>
        <v>2.8584465903998089</v>
      </c>
      <c r="J65" s="13">
        <f t="shared" si="2"/>
        <v>1.1917799237331421</v>
      </c>
      <c r="K65" s="6">
        <v>15</v>
      </c>
      <c r="L65" s="12">
        <v>1.68723496126661</v>
      </c>
      <c r="M65" s="12">
        <v>4.822871022235895</v>
      </c>
      <c r="N65" s="8">
        <f t="shared" si="3"/>
        <v>4.82</v>
      </c>
      <c r="O65" s="5">
        <f t="shared" si="7"/>
        <v>4.8426447934270618</v>
      </c>
      <c r="P65" s="5">
        <f t="shared" si="4"/>
        <v>4.9177057877251817</v>
      </c>
      <c r="Q65" s="10">
        <f>P65*Index!$H$16</f>
        <v>6.729176383459345</v>
      </c>
      <c r="R65" s="14"/>
      <c r="S65" s="12">
        <v>0.18017260606827845</v>
      </c>
      <c r="T65" s="5">
        <f t="shared" si="5"/>
        <v>0.18296528146233679</v>
      </c>
      <c r="U65" s="5">
        <f>T65*Index!$G$16/Index!$G$7</f>
        <v>0.20700842212033257</v>
      </c>
      <c r="W65" s="7">
        <v>6.94</v>
      </c>
      <c r="X65" s="8">
        <f t="shared" si="6"/>
        <v>6.94</v>
      </c>
      <c r="Y65" s="26"/>
    </row>
    <row r="66" spans="1:25">
      <c r="A66" s="2" t="s">
        <v>1583</v>
      </c>
      <c r="B66" s="2">
        <v>10</v>
      </c>
      <c r="C66" s="2">
        <v>15</v>
      </c>
      <c r="D66" s="2" t="s">
        <v>34</v>
      </c>
      <c r="E66" s="2" t="s">
        <v>197</v>
      </c>
      <c r="F66" s="6">
        <v>15</v>
      </c>
      <c r="G66" s="22">
        <v>5.7473000134722998</v>
      </c>
      <c r="H66" s="21">
        <v>1.29420812684593</v>
      </c>
      <c r="I66" s="13">
        <f t="shared" si="1"/>
        <v>2.6851324287546521</v>
      </c>
      <c r="J66" s="13">
        <f t="shared" si="2"/>
        <v>1.1851324287546521</v>
      </c>
      <c r="K66" s="6">
        <v>15</v>
      </c>
      <c r="L66" s="12">
        <v>1.5721488110313599</v>
      </c>
      <c r="M66" s="12">
        <v>4.2214277553283814</v>
      </c>
      <c r="N66" s="8">
        <f t="shared" si="3"/>
        <v>4.22</v>
      </c>
      <c r="O66" s="5">
        <f t="shared" ref="O66:O73" si="8">M66*(1.0041)</f>
        <v>4.2387356091252277</v>
      </c>
      <c r="P66" s="5">
        <f t="shared" si="4"/>
        <v>4.3044360110666693</v>
      </c>
      <c r="Q66" s="10">
        <f>P66*Index!$H$16</f>
        <v>5.8900044858479568</v>
      </c>
      <c r="R66" s="14"/>
      <c r="S66" s="12">
        <v>0.21957187799549435</v>
      </c>
      <c r="T66" s="5">
        <f t="shared" si="5"/>
        <v>0.22297524210442454</v>
      </c>
      <c r="U66" s="5">
        <f>T66*Index!$G$16/Index!$G$7</f>
        <v>0.25227602018822126</v>
      </c>
      <c r="W66" s="7">
        <v>6.14</v>
      </c>
      <c r="X66" s="8">
        <f t="shared" si="6"/>
        <v>6.14</v>
      </c>
      <c r="Y66" s="26"/>
    </row>
    <row r="67" spans="1:25">
      <c r="A67" s="2" t="s">
        <v>1584</v>
      </c>
      <c r="B67" s="2">
        <v>10</v>
      </c>
      <c r="C67" s="2">
        <v>15</v>
      </c>
      <c r="D67" s="2" t="s">
        <v>35</v>
      </c>
      <c r="E67" s="2" t="s">
        <v>197</v>
      </c>
      <c r="F67" s="6">
        <v>15</v>
      </c>
      <c r="G67" s="22">
        <v>5.3232456313394998</v>
      </c>
      <c r="H67" s="21">
        <v>1.2494954323749301</v>
      </c>
      <c r="I67" s="13">
        <f t="shared" ref="I67:I73" si="9">(F67+G67)*H67/B67</f>
        <v>2.5393802587392456</v>
      </c>
      <c r="J67" s="13">
        <f t="shared" ref="J67:J73" si="10">I67-F67/B67</f>
        <v>1.0393802587392456</v>
      </c>
      <c r="K67" s="6">
        <v>15</v>
      </c>
      <c r="L67" s="12">
        <v>2.8572512089464301</v>
      </c>
      <c r="M67" s="12">
        <v>7.2556473142574038</v>
      </c>
      <c r="N67" s="8">
        <f t="shared" ref="N67:N73" si="11">ROUND(L67*I67,2)</f>
        <v>7.26</v>
      </c>
      <c r="O67" s="5">
        <f t="shared" si="8"/>
        <v>7.2853954682458593</v>
      </c>
      <c r="P67" s="5">
        <f t="shared" ref="P67:P73" si="12">O67*(1.0155)</f>
        <v>7.3983190980036708</v>
      </c>
      <c r="Q67" s="10">
        <f>P67*Index!$H$16</f>
        <v>10.12354058997331</v>
      </c>
      <c r="R67" s="14"/>
      <c r="S67" s="12">
        <v>0.18871939079276234</v>
      </c>
      <c r="T67" s="5">
        <f t="shared" ref="T67:T73" si="13">S67*(1.0155)</f>
        <v>0.19164454135005018</v>
      </c>
      <c r="U67" s="5">
        <f>T67*Index!$G$16/Index!$G$7</f>
        <v>0.21682820803910366</v>
      </c>
      <c r="W67" s="7">
        <v>10.34</v>
      </c>
      <c r="X67" s="8">
        <f t="shared" ref="X67:X73" si="14">ROUND(Q67+U67,2)</f>
        <v>10.34</v>
      </c>
      <c r="Y67" s="26"/>
    </row>
    <row r="68" spans="1:25">
      <c r="A68" s="2" t="s">
        <v>1585</v>
      </c>
      <c r="B68" s="2">
        <v>10</v>
      </c>
      <c r="C68" s="2">
        <v>15</v>
      </c>
      <c r="D68" s="2" t="s">
        <v>36</v>
      </c>
      <c r="E68" s="2" t="s">
        <v>197</v>
      </c>
      <c r="F68" s="6">
        <v>15</v>
      </c>
      <c r="G68" s="22">
        <v>5.7316670857396002</v>
      </c>
      <c r="H68" s="21">
        <v>1.2653545317180399</v>
      </c>
      <c r="I68" s="13">
        <f t="shared" si="9"/>
        <v>2.6232908897010336</v>
      </c>
      <c r="J68" s="13">
        <f t="shared" si="10"/>
        <v>1.1232908897010336</v>
      </c>
      <c r="K68" s="6">
        <v>15</v>
      </c>
      <c r="L68" s="12">
        <v>2.28150184366155</v>
      </c>
      <c r="M68" s="12">
        <v>5.9850430013134659</v>
      </c>
      <c r="N68" s="8">
        <f t="shared" si="11"/>
        <v>5.99</v>
      </c>
      <c r="O68" s="5">
        <f t="shared" si="8"/>
        <v>6.0095816776188506</v>
      </c>
      <c r="P68" s="5">
        <f t="shared" si="12"/>
        <v>6.1027301936219436</v>
      </c>
      <c r="Q68" s="10">
        <f>P68*Index!$H$16</f>
        <v>8.3507126424782339</v>
      </c>
      <c r="R68" s="14"/>
      <c r="S68" s="12">
        <v>0.20766379062499432</v>
      </c>
      <c r="T68" s="5">
        <f t="shared" si="13"/>
        <v>0.21088257937968174</v>
      </c>
      <c r="U68" s="5">
        <f>T68*Index!$G$16/Index!$G$7</f>
        <v>0.23859428226573096</v>
      </c>
      <c r="W68" s="7">
        <v>8.59</v>
      </c>
      <c r="X68" s="8">
        <f t="shared" si="14"/>
        <v>8.59</v>
      </c>
      <c r="Y68" s="26"/>
    </row>
    <row r="69" spans="1:25">
      <c r="A69" s="2" t="s">
        <v>1586</v>
      </c>
      <c r="B69" s="2">
        <v>10</v>
      </c>
      <c r="C69" s="2">
        <v>15</v>
      </c>
      <c r="D69" s="2" t="s">
        <v>37</v>
      </c>
      <c r="E69" s="2" t="s">
        <v>197</v>
      </c>
      <c r="F69" s="6">
        <v>15</v>
      </c>
      <c r="G69" s="22">
        <v>5.5896301707994498</v>
      </c>
      <c r="H69" s="21">
        <v>1.2823544998441501</v>
      </c>
      <c r="I69" s="13">
        <f t="shared" si="9"/>
        <v>2.6403204899651547</v>
      </c>
      <c r="J69" s="13">
        <f t="shared" si="10"/>
        <v>1.1403204899651547</v>
      </c>
      <c r="K69" s="6">
        <v>15</v>
      </c>
      <c r="L69" s="12">
        <v>1.7550413304385699</v>
      </c>
      <c r="M69" s="12">
        <v>4.6338715854926447</v>
      </c>
      <c r="N69" s="8">
        <f t="shared" si="11"/>
        <v>4.63</v>
      </c>
      <c r="O69" s="5">
        <f t="shared" si="8"/>
        <v>4.6528704589931644</v>
      </c>
      <c r="P69" s="5">
        <f t="shared" si="12"/>
        <v>4.7249899511075588</v>
      </c>
      <c r="Q69" s="10">
        <f>P69*Index!$H$16</f>
        <v>6.4654723490043278</v>
      </c>
      <c r="R69" s="14"/>
      <c r="S69" s="12">
        <v>0.1532326176543897</v>
      </c>
      <c r="T69" s="5">
        <f t="shared" si="13"/>
        <v>0.15560772322803273</v>
      </c>
      <c r="U69" s="5">
        <f>T69*Index!$G$16/Index!$G$7</f>
        <v>0.17605585604940743</v>
      </c>
      <c r="W69" s="7">
        <v>6.64</v>
      </c>
      <c r="X69" s="8">
        <f t="shared" si="14"/>
        <v>6.64</v>
      </c>
      <c r="Y69" s="26"/>
    </row>
    <row r="70" spans="1:25">
      <c r="A70" s="2" t="s">
        <v>1587</v>
      </c>
      <c r="B70" s="2">
        <v>10</v>
      </c>
      <c r="C70" s="2">
        <v>15</v>
      </c>
      <c r="D70" s="2" t="s">
        <v>38</v>
      </c>
      <c r="E70" s="2" t="s">
        <v>197</v>
      </c>
      <c r="F70" s="6">
        <v>15</v>
      </c>
      <c r="G70" s="22">
        <v>5.2341595780113996</v>
      </c>
      <c r="H70" s="21">
        <v>1.2362900653198701</v>
      </c>
      <c r="I70" s="13">
        <f t="shared" si="9"/>
        <v>2.5015290466392388</v>
      </c>
      <c r="J70" s="13">
        <f t="shared" si="10"/>
        <v>1.0015290466392388</v>
      </c>
      <c r="K70" s="6">
        <v>15</v>
      </c>
      <c r="L70" s="12">
        <v>1.6703307884454099</v>
      </c>
      <c r="M70" s="12">
        <v>4.178380984792005</v>
      </c>
      <c r="N70" s="8">
        <f t="shared" si="11"/>
        <v>4.18</v>
      </c>
      <c r="O70" s="5">
        <f t="shared" si="8"/>
        <v>4.195512346829652</v>
      </c>
      <c r="P70" s="5">
        <f t="shared" si="12"/>
        <v>4.2605427882055116</v>
      </c>
      <c r="Q70" s="10">
        <f>P70*Index!$H$16</f>
        <v>5.8299428938331461</v>
      </c>
      <c r="R70" s="14"/>
      <c r="S70" s="12">
        <v>0.19583262589916456</v>
      </c>
      <c r="T70" s="5">
        <f t="shared" si="13"/>
        <v>0.19886803160060162</v>
      </c>
      <c r="U70" s="5">
        <f>T70*Index!$G$16/Index!$G$7</f>
        <v>0.22500092423431292</v>
      </c>
      <c r="W70" s="7">
        <v>6.05</v>
      </c>
      <c r="X70" s="8">
        <f t="shared" si="14"/>
        <v>6.05</v>
      </c>
      <c r="Y70" s="26"/>
    </row>
    <row r="71" spans="1:25">
      <c r="A71" s="2" t="s">
        <v>1588</v>
      </c>
      <c r="B71" s="2">
        <v>10</v>
      </c>
      <c r="C71" s="2">
        <v>15</v>
      </c>
      <c r="D71" s="2" t="s">
        <v>39</v>
      </c>
      <c r="E71" s="2" t="s">
        <v>197</v>
      </c>
      <c r="F71" s="6">
        <v>15</v>
      </c>
      <c r="G71" s="22">
        <v>5.5842410034038998</v>
      </c>
      <c r="H71" s="21">
        <v>1.31365755580619</v>
      </c>
      <c r="I71" s="13">
        <f t="shared" si="9"/>
        <v>2.7040643724657123</v>
      </c>
      <c r="J71" s="13">
        <f t="shared" si="10"/>
        <v>1.2040643724657123</v>
      </c>
      <c r="K71" s="6">
        <v>15</v>
      </c>
      <c r="L71" s="12">
        <v>1.86097603750248</v>
      </c>
      <c r="M71" s="12">
        <v>5.0321990010228834</v>
      </c>
      <c r="N71" s="8">
        <f t="shared" si="11"/>
        <v>5.03</v>
      </c>
      <c r="O71" s="5">
        <f t="shared" si="8"/>
        <v>5.0528310169270769</v>
      </c>
      <c r="P71" s="5">
        <f t="shared" si="12"/>
        <v>5.131149897689447</v>
      </c>
      <c r="Q71" s="10">
        <f>P71*Index!$H$16</f>
        <v>7.0212440926633217</v>
      </c>
      <c r="R71" s="14"/>
      <c r="S71" s="12">
        <v>0.20160335370755522</v>
      </c>
      <c r="T71" s="5">
        <f t="shared" si="13"/>
        <v>0.20472820569002234</v>
      </c>
      <c r="U71" s="5">
        <f>T71*Index!$G$16/Index!$G$7</f>
        <v>0.23163117332805236</v>
      </c>
      <c r="W71" s="7">
        <v>7.25</v>
      </c>
      <c r="X71" s="8">
        <f t="shared" si="14"/>
        <v>7.25</v>
      </c>
      <c r="Y71" s="26"/>
    </row>
    <row r="72" spans="1:25">
      <c r="A72" s="2" t="s">
        <v>1589</v>
      </c>
      <c r="B72" s="2">
        <v>10</v>
      </c>
      <c r="C72" s="2">
        <v>15</v>
      </c>
      <c r="D72" s="2" t="s">
        <v>40</v>
      </c>
      <c r="E72" s="2" t="s">
        <v>197</v>
      </c>
      <c r="F72" s="6">
        <v>15</v>
      </c>
      <c r="G72" s="22">
        <v>5.60151260463625</v>
      </c>
      <c r="H72" s="21">
        <v>1.21006645038224</v>
      </c>
      <c r="I72" s="13">
        <f t="shared" si="9"/>
        <v>2.4929199229997159</v>
      </c>
      <c r="J72" s="13">
        <f t="shared" si="10"/>
        <v>0.99291992299971588</v>
      </c>
      <c r="K72" s="6">
        <v>15</v>
      </c>
      <c r="L72" s="12">
        <v>2.0547073644185598</v>
      </c>
      <c r="M72" s="12">
        <v>5.1222209246932735</v>
      </c>
      <c r="N72" s="8">
        <f t="shared" si="11"/>
        <v>5.12</v>
      </c>
      <c r="O72" s="5">
        <f t="shared" si="8"/>
        <v>5.143222030484516</v>
      </c>
      <c r="P72" s="5">
        <f t="shared" si="12"/>
        <v>5.2229419719570265</v>
      </c>
      <c r="Q72" s="10">
        <f>P72*Index!$H$16</f>
        <v>7.1468484059371891</v>
      </c>
      <c r="R72" s="14"/>
      <c r="S72" s="12">
        <v>0.17771842047521702</v>
      </c>
      <c r="T72" s="5">
        <f t="shared" si="13"/>
        <v>0.1804730559925829</v>
      </c>
      <c r="U72" s="5">
        <f>T72*Index!$G$16/Index!$G$7</f>
        <v>0.20418869775547782</v>
      </c>
      <c r="W72" s="7">
        <v>7.35</v>
      </c>
      <c r="X72" s="8">
        <f t="shared" si="14"/>
        <v>7.35</v>
      </c>
      <c r="Y72" s="26"/>
    </row>
    <row r="73" spans="1:25">
      <c r="A73" s="2" t="s">
        <v>1590</v>
      </c>
      <c r="B73" s="2">
        <v>10</v>
      </c>
      <c r="C73" s="2">
        <v>15</v>
      </c>
      <c r="D73" s="2" t="s">
        <v>41</v>
      </c>
      <c r="E73" s="2" t="s">
        <v>197</v>
      </c>
      <c r="F73" s="6">
        <v>15</v>
      </c>
      <c r="G73" s="22">
        <v>5.2865947965798998</v>
      </c>
      <c r="H73" s="21">
        <v>1.26812900694085</v>
      </c>
      <c r="I73" s="13">
        <f t="shared" si="9"/>
        <v>2.5726019313598281</v>
      </c>
      <c r="J73" s="13">
        <f t="shared" si="10"/>
        <v>1.0726019313598281</v>
      </c>
      <c r="K73" s="6">
        <v>15</v>
      </c>
      <c r="L73" s="12">
        <v>1.68723496126661</v>
      </c>
      <c r="M73" s="12">
        <v>4.340583920012306</v>
      </c>
      <c r="N73" s="8">
        <f t="shared" si="11"/>
        <v>4.34</v>
      </c>
      <c r="O73" s="5">
        <f t="shared" si="8"/>
        <v>4.3583803140843562</v>
      </c>
      <c r="P73" s="5">
        <f t="shared" si="12"/>
        <v>4.425935208952664</v>
      </c>
      <c r="Q73" s="10">
        <f>P73*Index!$H$16</f>
        <v>6.0562587451134107</v>
      </c>
      <c r="R73" s="14"/>
      <c r="S73" s="12">
        <v>0.16215534546145086</v>
      </c>
      <c r="T73" s="5">
        <f t="shared" si="13"/>
        <v>0.16466875331610337</v>
      </c>
      <c r="U73" s="5">
        <f>T73*Index!$G$16/Index!$G$7</f>
        <v>0.18630757990829958</v>
      </c>
      <c r="W73" s="7">
        <v>6.24</v>
      </c>
      <c r="X73" s="8">
        <f t="shared" si="14"/>
        <v>6.24</v>
      </c>
      <c r="Y73" s="26"/>
    </row>
  </sheetData>
  <autoFilter ref="A1:X1" xr:uid="{00000000-0001-0000-0200-000000000000}"/>
  <phoneticPr fontId="34" type="noConversion"/>
  <conditionalFormatting sqref="N2:N73">
    <cfRule type="cellIs" dxfId="27" priority="13" operator="notEqual">
      <formula>ROUND($M2,2)</formula>
    </cfRule>
    <cfRule type="cellIs" dxfId="26" priority="14" operator="equal">
      <formula>ROUND($M2,2)</formula>
    </cfRule>
  </conditionalFormatting>
  <conditionalFormatting sqref="X2:X73">
    <cfRule type="cellIs" dxfId="25" priority="19" operator="notEqual">
      <formula>ROUND($W2,2)</formula>
    </cfRule>
    <cfRule type="cellIs" dxfId="24" priority="20" operator="equal">
      <formula>ROUND($W2,2)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2"/>
  <sheetViews>
    <sheetView zoomScaleNormal="100" workbookViewId="0">
      <pane xSplit="5" ySplit="1" topLeftCell="AI2" activePane="bottomRight" state="frozen"/>
      <selection pane="topRight" activeCell="F1" sqref="F1"/>
      <selection pane="bottomLeft" activeCell="A2" sqref="A2"/>
      <selection pane="bottomRight" activeCell="AI2" sqref="AI2"/>
    </sheetView>
  </sheetViews>
  <sheetFormatPr baseColWidth="10" defaultColWidth="8.83203125" defaultRowHeight="15"/>
  <cols>
    <col min="1" max="1" width="14" bestFit="1" customWidth="1"/>
    <col min="2" max="2" width="31.33203125" bestFit="1" customWidth="1"/>
    <col min="3" max="3" width="17.83203125" bestFit="1" customWidth="1"/>
    <col min="4" max="4" width="18.83203125" bestFit="1" customWidth="1"/>
    <col min="5" max="5" width="20.5" bestFit="1" customWidth="1"/>
    <col min="6" max="6" width="24.6640625" bestFit="1" customWidth="1"/>
    <col min="7" max="7" width="25" bestFit="1" customWidth="1"/>
    <col min="8" max="8" width="28.1640625" bestFit="1" customWidth="1"/>
    <col min="9" max="9" width="23.1640625" bestFit="1" customWidth="1"/>
    <col min="10" max="10" width="2.83203125" customWidth="1"/>
    <col min="11" max="11" width="29.1640625" bestFit="1" customWidth="1"/>
    <col min="12" max="12" width="28.1640625" bestFit="1" customWidth="1"/>
    <col min="13" max="13" width="23.1640625" bestFit="1" customWidth="1"/>
    <col min="14" max="14" width="2.83203125" customWidth="1"/>
    <col min="15" max="15" width="24.33203125" bestFit="1" customWidth="1"/>
    <col min="16" max="16" width="26.33203125" bestFit="1" customWidth="1"/>
    <col min="17" max="17" width="20.6640625" bestFit="1" customWidth="1"/>
    <col min="18" max="18" width="27" bestFit="1" customWidth="1"/>
    <col min="19" max="19" width="25" bestFit="1" customWidth="1"/>
    <col min="20" max="20" width="28.1640625" bestFit="1" customWidth="1"/>
    <col min="21" max="21" width="23.1640625" bestFit="1" customWidth="1"/>
    <col min="22" max="22" width="2.83203125" customWidth="1"/>
    <col min="23" max="23" width="29.1640625" bestFit="1" customWidth="1"/>
    <col min="24" max="24" width="28.1640625" bestFit="1" customWidth="1"/>
    <col min="25" max="25" width="23.1640625" bestFit="1" customWidth="1"/>
    <col min="26" max="26" width="2.83203125" customWidth="1"/>
    <col min="27" max="27" width="27.5" bestFit="1" customWidth="1"/>
    <col min="28" max="28" width="43.5" bestFit="1" customWidth="1"/>
    <col min="29" max="29" width="20.6640625" bestFit="1" customWidth="1"/>
    <col min="30" max="30" width="27" bestFit="1" customWidth="1"/>
    <col min="31" max="31" width="25" bestFit="1" customWidth="1"/>
    <col min="32" max="32" width="28.1640625" bestFit="1" customWidth="1"/>
    <col min="33" max="33" width="23.1640625" bestFit="1" customWidth="1"/>
    <col min="34" max="34" width="2.83203125" customWidth="1"/>
    <col min="35" max="35" width="29.1640625" bestFit="1" customWidth="1"/>
    <col min="36" max="36" width="28.1640625" bestFit="1" customWidth="1"/>
    <col min="37" max="37" width="23.1640625" bestFit="1" customWidth="1"/>
    <col min="38" max="38" width="2.83203125" customWidth="1"/>
    <col min="39" max="39" width="10.83203125" customWidth="1"/>
    <col min="40" max="40" width="12.5" bestFit="1" customWidth="1"/>
    <col min="41" max="41" width="18.33203125" customWidth="1"/>
  </cols>
  <sheetData>
    <row r="1" spans="1:40">
      <c r="A1" s="1" t="s">
        <v>1430</v>
      </c>
      <c r="B1" s="1" t="s">
        <v>52</v>
      </c>
      <c r="C1" s="1" t="s">
        <v>18</v>
      </c>
      <c r="D1" s="1" t="s">
        <v>19</v>
      </c>
      <c r="E1" s="1" t="s">
        <v>20</v>
      </c>
      <c r="F1" s="3" t="s">
        <v>27</v>
      </c>
      <c r="G1" s="4" t="s">
        <v>10</v>
      </c>
      <c r="H1" s="4" t="s">
        <v>11</v>
      </c>
      <c r="I1" s="11" t="s">
        <v>1622</v>
      </c>
      <c r="K1" s="3" t="s">
        <v>24</v>
      </c>
      <c r="L1" s="4" t="s">
        <v>11</v>
      </c>
      <c r="M1" s="11" t="s">
        <v>1658</v>
      </c>
      <c r="O1" s="3" t="s">
        <v>25</v>
      </c>
      <c r="P1" s="3" t="s">
        <v>26</v>
      </c>
      <c r="Q1" s="3" t="s">
        <v>30</v>
      </c>
      <c r="R1" s="3" t="s">
        <v>31</v>
      </c>
      <c r="S1" s="4" t="s">
        <v>10</v>
      </c>
      <c r="T1" s="4" t="s">
        <v>11</v>
      </c>
      <c r="U1" s="11" t="s">
        <v>1622</v>
      </c>
      <c r="W1" s="3" t="s">
        <v>204</v>
      </c>
      <c r="X1" s="4" t="s">
        <v>11</v>
      </c>
      <c r="Y1" s="11" t="s">
        <v>1658</v>
      </c>
      <c r="AA1" s="3" t="s">
        <v>28</v>
      </c>
      <c r="AB1" s="3" t="s">
        <v>29</v>
      </c>
      <c r="AC1" s="3" t="s">
        <v>32</v>
      </c>
      <c r="AD1" s="3" t="s">
        <v>201</v>
      </c>
      <c r="AE1" s="4" t="s">
        <v>10</v>
      </c>
      <c r="AF1" s="4" t="s">
        <v>11</v>
      </c>
      <c r="AG1" s="11" t="s">
        <v>1622</v>
      </c>
      <c r="AI1" s="3" t="s">
        <v>202</v>
      </c>
      <c r="AJ1" s="4" t="s">
        <v>11</v>
      </c>
      <c r="AK1" s="11" t="s">
        <v>1658</v>
      </c>
      <c r="AM1" s="3" t="s">
        <v>13</v>
      </c>
      <c r="AN1" s="3" t="s">
        <v>14</v>
      </c>
    </row>
    <row r="2" spans="1:40" ht="15" customHeight="1">
      <c r="A2" s="2" t="s">
        <v>1233</v>
      </c>
      <c r="B2" s="2" t="s">
        <v>53</v>
      </c>
      <c r="C2" s="2" t="s">
        <v>21</v>
      </c>
      <c r="D2" s="2"/>
      <c r="E2" s="2" t="s">
        <v>22</v>
      </c>
      <c r="F2" s="7">
        <v>80.482919999999993</v>
      </c>
      <c r="G2" s="5">
        <f>F2*(1.0041)</f>
        <v>80.812899971999997</v>
      </c>
      <c r="H2" s="5">
        <f>G2*(1.0155)</f>
        <v>82.065499921566001</v>
      </c>
      <c r="I2" s="10">
        <f>H2*Index!$H$16</f>
        <v>112.29488867499678</v>
      </c>
      <c r="K2" s="7">
        <v>38.883299453161726</v>
      </c>
      <c r="L2" s="5">
        <f>K2*(1.0155)</f>
        <v>39.485990594685738</v>
      </c>
      <c r="M2" s="5">
        <f>L2*(Index!$G$16/Index!$G$15)</f>
        <v>40.473140359552879</v>
      </c>
      <c r="O2" s="15">
        <v>2.049408562</v>
      </c>
      <c r="P2" s="7">
        <v>22.64954058</v>
      </c>
      <c r="Q2" s="7">
        <v>46.4181624</v>
      </c>
      <c r="R2" s="8">
        <f>ROUND(O2*P2,2)</f>
        <v>46.42</v>
      </c>
      <c r="S2" s="5">
        <f>(Q2)*(1.0041)</f>
        <v>46.608476865839997</v>
      </c>
      <c r="T2" s="5">
        <f>S2*(1.0155)</f>
        <v>47.330908257260518</v>
      </c>
      <c r="U2" s="10">
        <f>T2*Index!$H$16</f>
        <v>64.76557236250774</v>
      </c>
      <c r="W2" s="7">
        <v>7.6455725240836303</v>
      </c>
      <c r="X2" s="5">
        <f>W2*(1.0155)</f>
        <v>7.7640788982069271</v>
      </c>
      <c r="Y2" s="5">
        <f>X2*(Index!$G$16/Index!$G$15)</f>
        <v>7.9581808706620993</v>
      </c>
      <c r="AA2" s="16">
        <v>4.4029728569906101</v>
      </c>
      <c r="AB2" s="7">
        <v>1.58074999829631</v>
      </c>
      <c r="AC2" s="7">
        <v>6.9599993361866197</v>
      </c>
      <c r="AD2" s="8">
        <f>ROUND(AA2*AB2,2)</f>
        <v>6.96</v>
      </c>
      <c r="AE2" s="5">
        <f>(AA2*AB2)*(1.0041)</f>
        <v>6.9885353334649718</v>
      </c>
      <c r="AF2" s="5">
        <f>AE2*(1.0155)</f>
        <v>7.0968576311336795</v>
      </c>
      <c r="AG2" s="10">
        <f>AF2*Index!$H$16</f>
        <v>9.7110337278409702</v>
      </c>
      <c r="AI2" s="7">
        <v>1.1410137775245901</v>
      </c>
      <c r="AJ2" s="5">
        <f>AI2*(1.0155)</f>
        <v>1.1586994910762214</v>
      </c>
      <c r="AK2" s="5">
        <f>AJ2*(Index!$G$16/Index!$G$15)</f>
        <v>1.1876669783531268</v>
      </c>
      <c r="AM2" s="7">
        <v>236.39</v>
      </c>
      <c r="AN2" s="8">
        <f>I2+M2+U2+Y2+AG2+AK2</f>
        <v>236.39048297391358</v>
      </c>
    </row>
    <row r="3" spans="1:40">
      <c r="A3" s="2" t="s">
        <v>1234</v>
      </c>
      <c r="B3" s="2" t="s">
        <v>53</v>
      </c>
      <c r="C3" s="2" t="s">
        <v>21</v>
      </c>
      <c r="D3" s="2">
        <v>1</v>
      </c>
      <c r="E3" s="2" t="s">
        <v>23</v>
      </c>
      <c r="F3" s="7">
        <v>71.690970800000002</v>
      </c>
      <c r="G3" s="5">
        <f t="shared" ref="G3:G62" si="0">F3*(1.0041)</f>
        <v>71.984903780280007</v>
      </c>
      <c r="H3" s="5">
        <f t="shared" ref="H3:H62" si="1">G3*(1.0155)</f>
        <v>73.100669788874356</v>
      </c>
      <c r="I3" s="10">
        <f>H3*Index!$H$16</f>
        <v>100.0278019856691</v>
      </c>
      <c r="K3" s="7">
        <v>38.004670340674259</v>
      </c>
      <c r="L3" s="5">
        <f t="shared" ref="L3:L62" si="2">K3*(1.0155)</f>
        <v>38.593742730954716</v>
      </c>
      <c r="M3" s="5">
        <f>L3*(Index!$G$16/Index!$G$15)</f>
        <v>39.55858629922858</v>
      </c>
      <c r="O3" s="15">
        <v>3.0917537749999999</v>
      </c>
      <c r="P3" s="7">
        <v>27.733980840000001</v>
      </c>
      <c r="Q3" s="7">
        <v>85.746639959999996</v>
      </c>
      <c r="R3" s="8">
        <f t="shared" ref="R3:R62" si="3">ROUND(O3*P3,2)</f>
        <v>85.75</v>
      </c>
      <c r="S3" s="5">
        <f t="shared" ref="S3:S62" si="4">(Q3)*(1.0041)</f>
        <v>86.098201183835997</v>
      </c>
      <c r="T3" s="5">
        <f t="shared" ref="T3:T62" si="5">S3*(1.0155)</f>
        <v>87.432723302185465</v>
      </c>
      <c r="U3" s="10">
        <f>T3*Index!$H$16</f>
        <v>119.63916553429263</v>
      </c>
      <c r="W3" s="7">
        <v>11.660341884084</v>
      </c>
      <c r="X3" s="5">
        <f t="shared" ref="X3:X62" si="6">W3*(1.0155)</f>
        <v>11.841077183287302</v>
      </c>
      <c r="Y3" s="5">
        <f>X3*(Index!$G$16/Index!$G$15)</f>
        <v>12.137104112869483</v>
      </c>
      <c r="AA3" s="16">
        <v>4.8261767063939898</v>
      </c>
      <c r="AB3" s="7">
        <v>1.7552760418789799</v>
      </c>
      <c r="AC3" s="7">
        <v>8.4712723466077904</v>
      </c>
      <c r="AD3" s="8">
        <f t="shared" ref="AD3:AD62" si="7">ROUND(AA3*AB3,2)</f>
        <v>8.4700000000000006</v>
      </c>
      <c r="AE3" s="5">
        <f t="shared" ref="AE3:AE62" si="8">(AA3*AB3)*(1.0041)</f>
        <v>8.506004563228867</v>
      </c>
      <c r="AF3" s="5">
        <f t="shared" ref="AF3:AF62" si="9">AE3*(1.0155)</f>
        <v>8.6378476339589145</v>
      </c>
      <c r="AG3" s="10">
        <f>AF3*Index!$H$16</f>
        <v>11.819657948517509</v>
      </c>
      <c r="AI3" s="7">
        <v>1.10074269551328</v>
      </c>
      <c r="AJ3" s="5">
        <f t="shared" ref="AJ3:AJ62" si="10">AI3*(1.0155)</f>
        <v>1.117804207293736</v>
      </c>
      <c r="AK3" s="5">
        <f>AJ3*(Index!$G$16/Index!$G$15)</f>
        <v>1.1457493124760794</v>
      </c>
      <c r="AM3" s="7">
        <v>284.33</v>
      </c>
      <c r="AN3" s="8">
        <f t="shared" ref="AN3:AN62" si="11">I3+M3+U3+Y3+AG3+AK3</f>
        <v>284.32806519305336</v>
      </c>
    </row>
    <row r="4" spans="1:40" ht="15" customHeight="1">
      <c r="A4" s="2" t="s">
        <v>1235</v>
      </c>
      <c r="B4" s="2" t="s">
        <v>53</v>
      </c>
      <c r="C4" s="2" t="s">
        <v>21</v>
      </c>
      <c r="D4" s="2">
        <v>2</v>
      </c>
      <c r="E4" s="2" t="s">
        <v>22</v>
      </c>
      <c r="F4" s="7">
        <v>80.482919999999993</v>
      </c>
      <c r="G4" s="5">
        <f t="shared" si="0"/>
        <v>80.812899971999997</v>
      </c>
      <c r="H4" s="5">
        <f t="shared" si="1"/>
        <v>82.065499921566001</v>
      </c>
      <c r="I4" s="10">
        <f>H4*Index!$H$16</f>
        <v>112.29488867499678</v>
      </c>
      <c r="K4" s="7">
        <v>47.529927897199265</v>
      </c>
      <c r="L4" s="5">
        <f t="shared" si="2"/>
        <v>48.266641779605855</v>
      </c>
      <c r="M4" s="5">
        <f>L4*(Index!$G$16/Index!$G$15)</f>
        <v>49.473307824095997</v>
      </c>
      <c r="O4" s="15">
        <v>3.0917537749999999</v>
      </c>
      <c r="P4" s="7">
        <v>27.733980840000001</v>
      </c>
      <c r="Q4" s="7">
        <v>85.746639959999996</v>
      </c>
      <c r="R4" s="8">
        <f t="shared" si="3"/>
        <v>85.75</v>
      </c>
      <c r="S4" s="5">
        <f t="shared" si="4"/>
        <v>86.098201183835997</v>
      </c>
      <c r="T4" s="5">
        <f t="shared" si="5"/>
        <v>87.432723302185465</v>
      </c>
      <c r="U4" s="10">
        <f>T4*Index!$H$16</f>
        <v>119.63916553429263</v>
      </c>
      <c r="W4" s="7">
        <v>11.534170466041701</v>
      </c>
      <c r="X4" s="5">
        <f t="shared" si="6"/>
        <v>11.712950108265348</v>
      </c>
      <c r="Y4" s="5">
        <f>X4*(Index!$G$16/Index!$G$15)</f>
        <v>12.005773860971981</v>
      </c>
      <c r="AA4" s="16">
        <v>4.4029728569906101</v>
      </c>
      <c r="AB4" s="7">
        <v>1.58074999829631</v>
      </c>
      <c r="AC4" s="7">
        <v>6.9599993361866197</v>
      </c>
      <c r="AD4" s="8">
        <f t="shared" si="7"/>
        <v>6.96</v>
      </c>
      <c r="AE4" s="5">
        <f t="shared" si="8"/>
        <v>6.9885353334649718</v>
      </c>
      <c r="AF4" s="5">
        <f t="shared" si="9"/>
        <v>7.0968576311336795</v>
      </c>
      <c r="AG4" s="10">
        <f>AF4*Index!$H$16</f>
        <v>9.7110337278409702</v>
      </c>
      <c r="AI4" s="7">
        <v>1.1410137775245901</v>
      </c>
      <c r="AJ4" s="5">
        <f t="shared" si="10"/>
        <v>1.1586994910762214</v>
      </c>
      <c r="AK4" s="5">
        <f>AJ4*(Index!$G$16/Index!$G$15)</f>
        <v>1.1876669783531268</v>
      </c>
      <c r="AM4" s="7">
        <v>304.31</v>
      </c>
      <c r="AN4" s="8">
        <f t="shared" si="11"/>
        <v>304.31183660055154</v>
      </c>
    </row>
    <row r="5" spans="1:40" ht="15" customHeight="1">
      <c r="A5" s="2" t="s">
        <v>1236</v>
      </c>
      <c r="B5" s="2" t="s">
        <v>53</v>
      </c>
      <c r="C5" s="2" t="s">
        <v>21</v>
      </c>
      <c r="D5" s="2">
        <v>2</v>
      </c>
      <c r="E5" s="2" t="s">
        <v>23</v>
      </c>
      <c r="F5" s="7">
        <v>87.012616100000002</v>
      </c>
      <c r="G5" s="5">
        <f t="shared" si="0"/>
        <v>87.369367826010006</v>
      </c>
      <c r="H5" s="5">
        <f t="shared" si="1"/>
        <v>88.723593027313171</v>
      </c>
      <c r="I5" s="10">
        <f>H5*Index!$H$16</f>
        <v>121.40553596054585</v>
      </c>
      <c r="K5" s="7">
        <v>47.529927897199265</v>
      </c>
      <c r="L5" s="5">
        <f t="shared" si="2"/>
        <v>48.266641779605855</v>
      </c>
      <c r="M5" s="5">
        <f>L5*(Index!$G$16/Index!$G$15)</f>
        <v>49.473307824095997</v>
      </c>
      <c r="O5" s="15">
        <v>3.0917537749999999</v>
      </c>
      <c r="P5" s="7">
        <v>27.733980840000001</v>
      </c>
      <c r="Q5" s="7">
        <v>85.746639959999996</v>
      </c>
      <c r="R5" s="8">
        <f t="shared" si="3"/>
        <v>85.75</v>
      </c>
      <c r="S5" s="5">
        <f t="shared" si="4"/>
        <v>86.098201183835997</v>
      </c>
      <c r="T5" s="5">
        <f t="shared" si="5"/>
        <v>87.432723302185465</v>
      </c>
      <c r="U5" s="10">
        <f>T5*Index!$H$16</f>
        <v>119.63916553429263</v>
      </c>
      <c r="W5" s="7">
        <v>11.660341884084</v>
      </c>
      <c r="X5" s="5">
        <f t="shared" si="6"/>
        <v>11.841077183287302</v>
      </c>
      <c r="Y5" s="5">
        <f>X5*(Index!$G$16/Index!$G$15)</f>
        <v>12.137104112869483</v>
      </c>
      <c r="AA5" s="16">
        <v>4.8261767063939898</v>
      </c>
      <c r="AB5" s="7">
        <v>1.7552760418789799</v>
      </c>
      <c r="AC5" s="7">
        <v>8.4712723466077904</v>
      </c>
      <c r="AD5" s="8">
        <f t="shared" si="7"/>
        <v>8.4700000000000006</v>
      </c>
      <c r="AE5" s="5">
        <f t="shared" si="8"/>
        <v>8.506004563228867</v>
      </c>
      <c r="AF5" s="5">
        <f t="shared" si="9"/>
        <v>8.6378476339589145</v>
      </c>
      <c r="AG5" s="10">
        <f>AF5*Index!$H$16</f>
        <v>11.819657948517509</v>
      </c>
      <c r="AI5" s="7">
        <v>1.10074269551328</v>
      </c>
      <c r="AJ5" s="5">
        <f t="shared" si="10"/>
        <v>1.117804207293736</v>
      </c>
      <c r="AK5" s="5">
        <f>AJ5*(Index!$G$16/Index!$G$15)</f>
        <v>1.1457493124760794</v>
      </c>
      <c r="AM5" s="7">
        <v>315.62</v>
      </c>
      <c r="AN5" s="8">
        <f t="shared" si="11"/>
        <v>315.62052069279753</v>
      </c>
    </row>
    <row r="6" spans="1:40" ht="15" customHeight="1">
      <c r="A6" s="2" t="s">
        <v>1237</v>
      </c>
      <c r="B6" s="2" t="s">
        <v>53</v>
      </c>
      <c r="C6" s="2" t="s">
        <v>21</v>
      </c>
      <c r="D6" s="2">
        <v>3</v>
      </c>
      <c r="E6" s="2" t="s">
        <v>22</v>
      </c>
      <c r="F6" s="7">
        <v>80.482919999999993</v>
      </c>
      <c r="G6" s="5">
        <f t="shared" si="0"/>
        <v>80.812899971999997</v>
      </c>
      <c r="H6" s="5">
        <f t="shared" si="1"/>
        <v>82.065499921566001</v>
      </c>
      <c r="I6" s="10">
        <f>H6*Index!$H$16</f>
        <v>112.29488867499678</v>
      </c>
      <c r="K6" s="7">
        <v>62.983544399128384</v>
      </c>
      <c r="L6" s="5">
        <f t="shared" si="2"/>
        <v>63.959789337314881</v>
      </c>
      <c r="M6" s="5">
        <f>L6*(Index!$G$16/Index!$G$15)</f>
        <v>65.558784070747748</v>
      </c>
      <c r="O6" s="15">
        <v>3.0917537749999999</v>
      </c>
      <c r="P6" s="7">
        <v>27.733980840000001</v>
      </c>
      <c r="Q6" s="7">
        <v>85.746639959999996</v>
      </c>
      <c r="R6" s="8">
        <f t="shared" si="3"/>
        <v>85.75</v>
      </c>
      <c r="S6" s="5">
        <f t="shared" si="4"/>
        <v>86.098201183835997</v>
      </c>
      <c r="T6" s="5">
        <f t="shared" si="5"/>
        <v>87.432723302185465</v>
      </c>
      <c r="U6" s="10">
        <f>T6*Index!$H$16</f>
        <v>119.63916553429263</v>
      </c>
      <c r="W6" s="7">
        <v>11.534170466041701</v>
      </c>
      <c r="X6" s="5">
        <f t="shared" si="6"/>
        <v>11.712950108265348</v>
      </c>
      <c r="Y6" s="5">
        <f>X6*(Index!$G$16/Index!$G$15)</f>
        <v>12.005773860971981</v>
      </c>
      <c r="AA6" s="16">
        <v>4.4029728569906101</v>
      </c>
      <c r="AB6" s="7">
        <v>1.58074999829631</v>
      </c>
      <c r="AC6" s="7">
        <v>6.9599993361866197</v>
      </c>
      <c r="AD6" s="8">
        <f t="shared" si="7"/>
        <v>6.96</v>
      </c>
      <c r="AE6" s="5">
        <f t="shared" si="8"/>
        <v>6.9885353334649718</v>
      </c>
      <c r="AF6" s="5">
        <f t="shared" si="9"/>
        <v>7.0968576311336795</v>
      </c>
      <c r="AG6" s="10">
        <f>AF6*Index!$H$16</f>
        <v>9.7110337278409702</v>
      </c>
      <c r="AI6" s="7">
        <v>1.1410137775245901</v>
      </c>
      <c r="AJ6" s="5">
        <f t="shared" si="10"/>
        <v>1.1586994910762214</v>
      </c>
      <c r="AK6" s="5">
        <f>AJ6*(Index!$G$16/Index!$G$15)</f>
        <v>1.1876669783531268</v>
      </c>
      <c r="AM6" s="7">
        <v>320.39999999999998</v>
      </c>
      <c r="AN6" s="8">
        <f t="shared" si="11"/>
        <v>320.3973128472033</v>
      </c>
    </row>
    <row r="7" spans="1:40" ht="15" customHeight="1">
      <c r="A7" s="2" t="s">
        <v>1238</v>
      </c>
      <c r="B7" s="2" t="s">
        <v>53</v>
      </c>
      <c r="C7" s="2" t="s">
        <v>21</v>
      </c>
      <c r="D7" s="2">
        <v>3</v>
      </c>
      <c r="E7" s="2" t="s">
        <v>23</v>
      </c>
      <c r="F7" s="7">
        <v>102.3342614</v>
      </c>
      <c r="G7" s="5">
        <f t="shared" si="0"/>
        <v>102.75383187174</v>
      </c>
      <c r="H7" s="5">
        <f t="shared" si="1"/>
        <v>104.34651626575199</v>
      </c>
      <c r="I7" s="10">
        <f>H7*Index!$H$16</f>
        <v>142.7832699354226</v>
      </c>
      <c r="K7" s="7">
        <v>62.983544399128384</v>
      </c>
      <c r="L7" s="5">
        <f t="shared" si="2"/>
        <v>63.959789337314881</v>
      </c>
      <c r="M7" s="5">
        <f>L7*(Index!$G$16/Index!$G$15)</f>
        <v>65.558784070747748</v>
      </c>
      <c r="O7" s="15">
        <v>3.0917537749999999</v>
      </c>
      <c r="P7" s="7">
        <v>27.733980840000001</v>
      </c>
      <c r="Q7" s="7">
        <v>85.746639959999996</v>
      </c>
      <c r="R7" s="8">
        <f t="shared" si="3"/>
        <v>85.75</v>
      </c>
      <c r="S7" s="5">
        <f t="shared" si="4"/>
        <v>86.098201183835997</v>
      </c>
      <c r="T7" s="5">
        <f t="shared" si="5"/>
        <v>87.432723302185465</v>
      </c>
      <c r="U7" s="10">
        <f>T7*Index!$H$16</f>
        <v>119.63916553429263</v>
      </c>
      <c r="W7" s="7">
        <v>11.660341884084</v>
      </c>
      <c r="X7" s="5">
        <f t="shared" si="6"/>
        <v>11.841077183287302</v>
      </c>
      <c r="Y7" s="5">
        <f>X7*(Index!$G$16/Index!$G$15)</f>
        <v>12.137104112869483</v>
      </c>
      <c r="AA7" s="16">
        <v>4.8261767063939898</v>
      </c>
      <c r="AB7" s="7">
        <v>1.7552760418789799</v>
      </c>
      <c r="AC7" s="7">
        <v>8.4712723466077904</v>
      </c>
      <c r="AD7" s="8">
        <f t="shared" si="7"/>
        <v>8.4700000000000006</v>
      </c>
      <c r="AE7" s="5">
        <f t="shared" si="8"/>
        <v>8.506004563228867</v>
      </c>
      <c r="AF7" s="5">
        <f t="shared" si="9"/>
        <v>8.6378476339589145</v>
      </c>
      <c r="AG7" s="10">
        <f>AF7*Index!$H$16</f>
        <v>11.819657948517509</v>
      </c>
      <c r="AI7" s="7">
        <v>1.10074269551328</v>
      </c>
      <c r="AJ7" s="5">
        <f t="shared" si="10"/>
        <v>1.117804207293736</v>
      </c>
      <c r="AK7" s="5">
        <f>AJ7*(Index!$G$16/Index!$G$15)</f>
        <v>1.1457493124760794</v>
      </c>
      <c r="AM7" s="7">
        <v>353.08</v>
      </c>
      <c r="AN7" s="8">
        <f t="shared" si="11"/>
        <v>353.08373091432605</v>
      </c>
    </row>
    <row r="8" spans="1:40" ht="15" customHeight="1">
      <c r="A8" s="2" t="s">
        <v>1239</v>
      </c>
      <c r="B8" s="2" t="s">
        <v>53</v>
      </c>
      <c r="C8" s="2" t="s">
        <v>21</v>
      </c>
      <c r="D8" s="2">
        <v>4</v>
      </c>
      <c r="E8" s="2" t="s">
        <v>22</v>
      </c>
      <c r="F8" s="7">
        <v>80.482919999999993</v>
      </c>
      <c r="G8" s="5">
        <f t="shared" si="0"/>
        <v>80.812899971999997</v>
      </c>
      <c r="H8" s="5">
        <f t="shared" si="1"/>
        <v>82.065499921566001</v>
      </c>
      <c r="I8" s="10">
        <f>H8*Index!$H$16</f>
        <v>112.29488867499678</v>
      </c>
      <c r="K8" s="7">
        <v>76.518916649378497</v>
      </c>
      <c r="L8" s="5">
        <f t="shared" si="2"/>
        <v>77.704959857443868</v>
      </c>
      <c r="M8" s="5">
        <f>L8*(Index!$G$16/Index!$G$15)</f>
        <v>79.647583853879951</v>
      </c>
      <c r="O8" s="15">
        <v>3.7056012090000001</v>
      </c>
      <c r="P8" s="7">
        <v>27.62523157</v>
      </c>
      <c r="Q8" s="7">
        <v>102.36809150000001</v>
      </c>
      <c r="R8" s="8">
        <f t="shared" si="3"/>
        <v>102.37</v>
      </c>
      <c r="S8" s="5">
        <f t="shared" si="4"/>
        <v>102.78780067515001</v>
      </c>
      <c r="T8" s="5">
        <f t="shared" si="5"/>
        <v>104.38101158561484</v>
      </c>
      <c r="U8" s="10">
        <f>T8*Index!$H$16</f>
        <v>142.8304718425274</v>
      </c>
      <c r="W8" s="7">
        <v>13.824204363396699</v>
      </c>
      <c r="X8" s="5">
        <f t="shared" si="6"/>
        <v>14.038479531029349</v>
      </c>
      <c r="Y8" s="5">
        <f>X8*(Index!$G$16/Index!$G$15)</f>
        <v>14.389441519305082</v>
      </c>
      <c r="AA8" s="16">
        <v>4.4029728569906101</v>
      </c>
      <c r="AB8" s="7">
        <v>1.58074999829631</v>
      </c>
      <c r="AC8" s="7">
        <v>6.9599993361866197</v>
      </c>
      <c r="AD8" s="8">
        <f t="shared" si="7"/>
        <v>6.96</v>
      </c>
      <c r="AE8" s="5">
        <f t="shared" si="8"/>
        <v>6.9885353334649718</v>
      </c>
      <c r="AF8" s="5">
        <f t="shared" si="9"/>
        <v>7.0968576311336795</v>
      </c>
      <c r="AG8" s="10">
        <f>AF8*Index!$H$16</f>
        <v>9.7110337278409702</v>
      </c>
      <c r="AI8" s="7">
        <v>1.1410137775245901</v>
      </c>
      <c r="AJ8" s="5">
        <f t="shared" si="10"/>
        <v>1.1586994910762214</v>
      </c>
      <c r="AK8" s="5">
        <f>AJ8*(Index!$G$16/Index!$G$15)</f>
        <v>1.1876669783531268</v>
      </c>
      <c r="AM8" s="7">
        <v>360.06</v>
      </c>
      <c r="AN8" s="8">
        <f t="shared" si="11"/>
        <v>360.06108659690335</v>
      </c>
    </row>
    <row r="9" spans="1:40" ht="15" customHeight="1">
      <c r="A9" s="2" t="s">
        <v>1240</v>
      </c>
      <c r="B9" s="2" t="s">
        <v>53</v>
      </c>
      <c r="C9" s="2" t="s">
        <v>21</v>
      </c>
      <c r="D9" s="2">
        <v>4</v>
      </c>
      <c r="E9" s="2" t="s">
        <v>23</v>
      </c>
      <c r="F9" s="7">
        <v>117.6559067</v>
      </c>
      <c r="G9" s="5">
        <f t="shared" si="0"/>
        <v>118.13829591747</v>
      </c>
      <c r="H9" s="5">
        <f t="shared" si="1"/>
        <v>119.9694395041908</v>
      </c>
      <c r="I9" s="10">
        <f>H9*Index!$H$16</f>
        <v>164.16100391029934</v>
      </c>
      <c r="K9" s="7">
        <v>76.518916649378497</v>
      </c>
      <c r="L9" s="5">
        <f t="shared" si="2"/>
        <v>77.704959857443868</v>
      </c>
      <c r="M9" s="5">
        <f>L9*(Index!$G$16/Index!$G$15)</f>
        <v>79.647583853879951</v>
      </c>
      <c r="O9" s="15">
        <v>3.7056012090000001</v>
      </c>
      <c r="P9" s="7">
        <v>27.62523157</v>
      </c>
      <c r="Q9" s="7">
        <v>102.36809150000001</v>
      </c>
      <c r="R9" s="8">
        <f t="shared" si="3"/>
        <v>102.37</v>
      </c>
      <c r="S9" s="5">
        <f t="shared" si="4"/>
        <v>102.78780067515001</v>
      </c>
      <c r="T9" s="5">
        <f t="shared" si="5"/>
        <v>104.38101158561484</v>
      </c>
      <c r="U9" s="10">
        <f>T9*Index!$H$16</f>
        <v>142.8304718425274</v>
      </c>
      <c r="W9" s="7">
        <v>13.9754262889762</v>
      </c>
      <c r="X9" s="5">
        <f t="shared" si="6"/>
        <v>14.192045396455333</v>
      </c>
      <c r="Y9" s="5">
        <f>X9*(Index!$G$16/Index!$G$15)</f>
        <v>14.546846531366715</v>
      </c>
      <c r="AA9" s="16">
        <v>4.8261767063939898</v>
      </c>
      <c r="AB9" s="7">
        <v>1.7552760418789799</v>
      </c>
      <c r="AC9" s="7">
        <v>8.4712723466077904</v>
      </c>
      <c r="AD9" s="8">
        <f t="shared" si="7"/>
        <v>8.4700000000000006</v>
      </c>
      <c r="AE9" s="5">
        <f t="shared" si="8"/>
        <v>8.506004563228867</v>
      </c>
      <c r="AF9" s="5">
        <f t="shared" si="9"/>
        <v>8.6378476339589145</v>
      </c>
      <c r="AG9" s="10">
        <f>AF9*Index!$H$16</f>
        <v>11.819657948517509</v>
      </c>
      <c r="AI9" s="7">
        <v>1.10074269551328</v>
      </c>
      <c r="AJ9" s="5">
        <f t="shared" si="10"/>
        <v>1.117804207293736</v>
      </c>
      <c r="AK9" s="5">
        <f>AJ9*(Index!$G$16/Index!$G$15)</f>
        <v>1.1457493124760794</v>
      </c>
      <c r="AM9" s="7">
        <v>414.15</v>
      </c>
      <c r="AN9" s="8">
        <f t="shared" si="11"/>
        <v>414.15131339906702</v>
      </c>
    </row>
    <row r="10" spans="1:40" ht="15" customHeight="1">
      <c r="A10" s="2" t="s">
        <v>1241</v>
      </c>
      <c r="B10" s="2" t="s">
        <v>54</v>
      </c>
      <c r="C10" s="2" t="s">
        <v>46</v>
      </c>
      <c r="D10" s="2"/>
      <c r="E10" s="2" t="s">
        <v>22</v>
      </c>
      <c r="F10" s="7">
        <v>132.71879999999999</v>
      </c>
      <c r="G10" s="5">
        <f t="shared" si="0"/>
        <v>133.26294707999998</v>
      </c>
      <c r="H10" s="5">
        <f t="shared" si="1"/>
        <v>135.32852275974</v>
      </c>
      <c r="I10" s="10">
        <f>H10*Index!$H$16</f>
        <v>185.1777106382219</v>
      </c>
      <c r="K10" s="7">
        <v>38.004670340674259</v>
      </c>
      <c r="L10" s="5">
        <f t="shared" si="2"/>
        <v>38.593742730954716</v>
      </c>
      <c r="M10" s="5">
        <f>L10*(Index!$G$16/Index!$G$15)</f>
        <v>39.55858629922858</v>
      </c>
      <c r="O10" s="15">
        <v>1.1339509539999999</v>
      </c>
      <c r="P10" s="7">
        <v>22.6595054</v>
      </c>
      <c r="Q10" s="7">
        <v>25.694767769999999</v>
      </c>
      <c r="R10" s="8">
        <f t="shared" si="3"/>
        <v>25.69</v>
      </c>
      <c r="S10" s="5">
        <f t="shared" si="4"/>
        <v>25.800116317856997</v>
      </c>
      <c r="T10" s="5">
        <f t="shared" si="5"/>
        <v>26.200018120783781</v>
      </c>
      <c r="U10" s="10">
        <f>T10*Index!$H$16</f>
        <v>35.850974172682172</v>
      </c>
      <c r="W10" s="7">
        <v>4.2303445099640298</v>
      </c>
      <c r="X10" s="5">
        <f t="shared" si="6"/>
        <v>4.2959148498684723</v>
      </c>
      <c r="Y10" s="5">
        <f>X10*(Index!$G$16/Index!$G$15)</f>
        <v>4.4033127211151841</v>
      </c>
      <c r="AA10" s="16">
        <v>4.4029728569906101</v>
      </c>
      <c r="AB10" s="7">
        <v>1.58074999829631</v>
      </c>
      <c r="AC10" s="7">
        <v>6.9599993361866197</v>
      </c>
      <c r="AD10" s="8">
        <f t="shared" si="7"/>
        <v>6.96</v>
      </c>
      <c r="AE10" s="5">
        <f t="shared" si="8"/>
        <v>6.9885353334649718</v>
      </c>
      <c r="AF10" s="5">
        <f t="shared" si="9"/>
        <v>7.0968576311336795</v>
      </c>
      <c r="AG10" s="10">
        <f>AF10*Index!$H$16</f>
        <v>9.7110337278409702</v>
      </c>
      <c r="AI10" s="7">
        <v>1.1410137775245901</v>
      </c>
      <c r="AJ10" s="5">
        <f t="shared" si="10"/>
        <v>1.1586994910762214</v>
      </c>
      <c r="AK10" s="5">
        <f>AJ10*(Index!$G$16/Index!$G$15)</f>
        <v>1.1876669783531268</v>
      </c>
      <c r="AM10" s="7">
        <v>275.89</v>
      </c>
      <c r="AN10" s="8">
        <f t="shared" si="11"/>
        <v>275.88928453744194</v>
      </c>
    </row>
    <row r="11" spans="1:40">
      <c r="A11" s="2" t="s">
        <v>1242</v>
      </c>
      <c r="B11" s="2" t="s">
        <v>54</v>
      </c>
      <c r="C11" s="2" t="s">
        <v>46</v>
      </c>
      <c r="D11" s="2">
        <v>1</v>
      </c>
      <c r="E11" s="2" t="s">
        <v>23</v>
      </c>
      <c r="F11" s="7">
        <v>116.58481279999999</v>
      </c>
      <c r="G11" s="5">
        <f t="shared" si="0"/>
        <v>117.06281053248</v>
      </c>
      <c r="H11" s="5">
        <f t="shared" si="1"/>
        <v>118.87728409573344</v>
      </c>
      <c r="I11" s="10">
        <f>H11*Index!$H$16</f>
        <v>162.6665455797496</v>
      </c>
      <c r="K11" s="7">
        <v>38.004670340674259</v>
      </c>
      <c r="L11" s="5">
        <f t="shared" si="2"/>
        <v>38.593742730954716</v>
      </c>
      <c r="M11" s="5">
        <f>L11*(Index!$G$16/Index!$G$15)</f>
        <v>39.55858629922858</v>
      </c>
      <c r="O11" s="15">
        <v>1.6421703299999999</v>
      </c>
      <c r="P11" s="7">
        <v>27.733980840000001</v>
      </c>
      <c r="Q11" s="7">
        <v>45.543920460000002</v>
      </c>
      <c r="R11" s="8">
        <f t="shared" si="3"/>
        <v>45.54</v>
      </c>
      <c r="S11" s="5">
        <f t="shared" si="4"/>
        <v>45.730650533885999</v>
      </c>
      <c r="T11" s="5">
        <f t="shared" si="5"/>
        <v>46.439475617161236</v>
      </c>
      <c r="U11" s="10">
        <f>T11*Index!$H$16</f>
        <v>63.545774406279101</v>
      </c>
      <c r="W11" s="7">
        <v>6.1933351978570998</v>
      </c>
      <c r="X11" s="5">
        <f t="shared" si="6"/>
        <v>6.2893318934238858</v>
      </c>
      <c r="Y11" s="5">
        <f>X11*(Index!$G$16/Index!$G$15)</f>
        <v>6.4465651907594825</v>
      </c>
      <c r="AA11" s="16">
        <v>4.8261767063939898</v>
      </c>
      <c r="AB11" s="7">
        <v>1.7552760418789799</v>
      </c>
      <c r="AC11" s="7">
        <v>8.4712723466077904</v>
      </c>
      <c r="AD11" s="8">
        <f t="shared" si="7"/>
        <v>8.4700000000000006</v>
      </c>
      <c r="AE11" s="5">
        <f t="shared" si="8"/>
        <v>8.506004563228867</v>
      </c>
      <c r="AF11" s="5">
        <f t="shared" si="9"/>
        <v>8.6378476339589145</v>
      </c>
      <c r="AG11" s="10">
        <f>AF11*Index!$H$16</f>
        <v>11.819657948517509</v>
      </c>
      <c r="AI11" s="7">
        <v>1.10074269551328</v>
      </c>
      <c r="AJ11" s="5">
        <f t="shared" si="10"/>
        <v>1.117804207293736</v>
      </c>
      <c r="AK11" s="5">
        <f>AJ11*(Index!$G$16/Index!$G$15)</f>
        <v>1.1457493124760794</v>
      </c>
      <c r="AM11" s="7">
        <v>285.18</v>
      </c>
      <c r="AN11" s="8">
        <f t="shared" si="11"/>
        <v>285.18287873701036</v>
      </c>
    </row>
    <row r="12" spans="1:40" ht="15" customHeight="1">
      <c r="A12" s="2" t="s">
        <v>1243</v>
      </c>
      <c r="B12" s="2" t="s">
        <v>54</v>
      </c>
      <c r="C12" s="2" t="s">
        <v>46</v>
      </c>
      <c r="D12" s="2">
        <v>2</v>
      </c>
      <c r="E12" s="2" t="s">
        <v>22</v>
      </c>
      <c r="F12" s="7">
        <v>132.71879999999999</v>
      </c>
      <c r="G12" s="5">
        <f t="shared" si="0"/>
        <v>133.26294707999998</v>
      </c>
      <c r="H12" s="5">
        <f t="shared" si="1"/>
        <v>135.32852275974</v>
      </c>
      <c r="I12" s="10">
        <f>H12*Index!$H$16</f>
        <v>185.1777106382219</v>
      </c>
      <c r="K12" s="7">
        <v>47.529927897199265</v>
      </c>
      <c r="L12" s="5">
        <f t="shared" si="2"/>
        <v>48.266641779605855</v>
      </c>
      <c r="M12" s="5">
        <f>L12*(Index!$G$16/Index!$G$15)</f>
        <v>49.473307824095997</v>
      </c>
      <c r="O12" s="15">
        <v>1.6421703299999999</v>
      </c>
      <c r="P12" s="7">
        <v>27.733980840000001</v>
      </c>
      <c r="Q12" s="7">
        <v>45.543920460000002</v>
      </c>
      <c r="R12" s="8">
        <f t="shared" si="3"/>
        <v>45.54</v>
      </c>
      <c r="S12" s="5">
        <f t="shared" si="4"/>
        <v>45.730650533885999</v>
      </c>
      <c r="T12" s="5">
        <f t="shared" si="5"/>
        <v>46.439475617161236</v>
      </c>
      <c r="U12" s="10">
        <f>T12*Index!$H$16</f>
        <v>63.545774406279101</v>
      </c>
      <c r="W12" s="7">
        <v>6.1263198485565704</v>
      </c>
      <c r="X12" s="5">
        <f t="shared" si="6"/>
        <v>6.2212778062091978</v>
      </c>
      <c r="Y12" s="5">
        <f>X12*(Index!$G$16/Index!$G$15)</f>
        <v>6.3768097513644273</v>
      </c>
      <c r="AA12" s="16">
        <v>4.4029728569906101</v>
      </c>
      <c r="AB12" s="7">
        <v>1.58074999829631</v>
      </c>
      <c r="AC12" s="7">
        <v>6.9599993361866197</v>
      </c>
      <c r="AD12" s="8">
        <f t="shared" si="7"/>
        <v>6.96</v>
      </c>
      <c r="AE12" s="5">
        <f t="shared" si="8"/>
        <v>6.9885353334649718</v>
      </c>
      <c r="AF12" s="5">
        <f t="shared" si="9"/>
        <v>7.0968576311336795</v>
      </c>
      <c r="AG12" s="10">
        <f>AF12*Index!$H$16</f>
        <v>9.7110337278409702</v>
      </c>
      <c r="AI12" s="7">
        <v>1.1410137775245901</v>
      </c>
      <c r="AJ12" s="5">
        <f t="shared" si="10"/>
        <v>1.1586994910762214</v>
      </c>
      <c r="AK12" s="5">
        <f>AJ12*(Index!$G$16/Index!$G$15)</f>
        <v>1.1876669783531268</v>
      </c>
      <c r="AM12" s="7">
        <v>315.47000000000003</v>
      </c>
      <c r="AN12" s="8">
        <f t="shared" si="11"/>
        <v>315.47230332615555</v>
      </c>
    </row>
    <row r="13" spans="1:40" ht="15" customHeight="1">
      <c r="A13" s="2" t="s">
        <v>1244</v>
      </c>
      <c r="B13" s="2" t="s">
        <v>54</v>
      </c>
      <c r="C13" s="2" t="s">
        <v>46</v>
      </c>
      <c r="D13" s="2">
        <v>2</v>
      </c>
      <c r="E13" s="2" t="s">
        <v>23</v>
      </c>
      <c r="F13" s="7">
        <v>131.90645810000001</v>
      </c>
      <c r="G13" s="5">
        <f t="shared" si="0"/>
        <v>132.44727457821</v>
      </c>
      <c r="H13" s="5">
        <f t="shared" si="1"/>
        <v>134.50020733417227</v>
      </c>
      <c r="I13" s="10">
        <f>H13*Index!$H$16</f>
        <v>184.04427955462637</v>
      </c>
      <c r="K13" s="7">
        <v>47.529927897199265</v>
      </c>
      <c r="L13" s="5">
        <f t="shared" si="2"/>
        <v>48.266641779605855</v>
      </c>
      <c r="M13" s="5">
        <f>L13*(Index!$G$16/Index!$G$15)</f>
        <v>49.473307824095997</v>
      </c>
      <c r="O13" s="15">
        <v>1.6421703299999999</v>
      </c>
      <c r="P13" s="7">
        <v>27.733980840000001</v>
      </c>
      <c r="Q13" s="7">
        <v>45.543920460000002</v>
      </c>
      <c r="R13" s="8">
        <f t="shared" si="3"/>
        <v>45.54</v>
      </c>
      <c r="S13" s="5">
        <f t="shared" si="4"/>
        <v>45.730650533885999</v>
      </c>
      <c r="T13" s="5">
        <f t="shared" si="5"/>
        <v>46.439475617161236</v>
      </c>
      <c r="U13" s="10">
        <f>T13*Index!$H$16</f>
        <v>63.545774406279101</v>
      </c>
      <c r="W13" s="7">
        <v>6.1933351978570998</v>
      </c>
      <c r="X13" s="5">
        <f t="shared" si="6"/>
        <v>6.2893318934238858</v>
      </c>
      <c r="Y13" s="5">
        <f>X13*(Index!$G$16/Index!$G$15)</f>
        <v>6.4465651907594825</v>
      </c>
      <c r="AA13" s="16">
        <v>4.8261767063939898</v>
      </c>
      <c r="AB13" s="7">
        <v>1.7552760418789799</v>
      </c>
      <c r="AC13" s="7">
        <v>8.4712723466077904</v>
      </c>
      <c r="AD13" s="8">
        <f t="shared" si="7"/>
        <v>8.4700000000000006</v>
      </c>
      <c r="AE13" s="5">
        <f t="shared" si="8"/>
        <v>8.506004563228867</v>
      </c>
      <c r="AF13" s="5">
        <f t="shared" si="9"/>
        <v>8.6378476339589145</v>
      </c>
      <c r="AG13" s="10">
        <f>AF13*Index!$H$16</f>
        <v>11.819657948517509</v>
      </c>
      <c r="AI13" s="7">
        <v>1.10074269551328</v>
      </c>
      <c r="AJ13" s="5">
        <f t="shared" si="10"/>
        <v>1.117804207293736</v>
      </c>
      <c r="AK13" s="5">
        <f>AJ13*(Index!$G$16/Index!$G$15)</f>
        <v>1.1457493124760794</v>
      </c>
      <c r="AM13" s="7">
        <v>316.48</v>
      </c>
      <c r="AN13" s="8">
        <f t="shared" si="11"/>
        <v>316.47533423675452</v>
      </c>
    </row>
    <row r="14" spans="1:40" ht="15" customHeight="1">
      <c r="A14" s="2" t="s">
        <v>1245</v>
      </c>
      <c r="B14" s="2" t="s">
        <v>54</v>
      </c>
      <c r="C14" s="2" t="s">
        <v>46</v>
      </c>
      <c r="D14" s="2">
        <v>3</v>
      </c>
      <c r="E14" s="2" t="s">
        <v>22</v>
      </c>
      <c r="F14" s="7">
        <v>132.71879999999999</v>
      </c>
      <c r="G14" s="5">
        <f t="shared" si="0"/>
        <v>133.26294707999998</v>
      </c>
      <c r="H14" s="5">
        <f t="shared" si="1"/>
        <v>135.32852275974</v>
      </c>
      <c r="I14" s="10">
        <f>H14*Index!$H$16</f>
        <v>185.1777106382219</v>
      </c>
      <c r="K14" s="7">
        <v>62.983544399128384</v>
      </c>
      <c r="L14" s="5">
        <f t="shared" si="2"/>
        <v>63.959789337314881</v>
      </c>
      <c r="M14" s="5">
        <f>L14*(Index!$G$16/Index!$G$15)</f>
        <v>65.558784070747748</v>
      </c>
      <c r="O14" s="15">
        <v>1.6421703299999999</v>
      </c>
      <c r="P14" s="7">
        <v>27.733980840000001</v>
      </c>
      <c r="Q14" s="7">
        <v>45.543920460000002</v>
      </c>
      <c r="R14" s="8">
        <f t="shared" si="3"/>
        <v>45.54</v>
      </c>
      <c r="S14" s="5">
        <f t="shared" si="4"/>
        <v>45.730650533885999</v>
      </c>
      <c r="T14" s="5">
        <f t="shared" si="5"/>
        <v>46.439475617161236</v>
      </c>
      <c r="U14" s="10">
        <f>T14*Index!$H$16</f>
        <v>63.545774406279101</v>
      </c>
      <c r="W14" s="7">
        <v>6.1263198485565704</v>
      </c>
      <c r="X14" s="5">
        <f t="shared" si="6"/>
        <v>6.2212778062091978</v>
      </c>
      <c r="Y14" s="5">
        <f>X14*(Index!$G$16/Index!$G$15)</f>
        <v>6.3768097513644273</v>
      </c>
      <c r="AA14" s="16">
        <v>4.4029728569906101</v>
      </c>
      <c r="AB14" s="7">
        <v>1.58074999829631</v>
      </c>
      <c r="AC14" s="7">
        <v>6.9599993361866197</v>
      </c>
      <c r="AD14" s="8">
        <f t="shared" si="7"/>
        <v>6.96</v>
      </c>
      <c r="AE14" s="5">
        <f t="shared" si="8"/>
        <v>6.9885353334649718</v>
      </c>
      <c r="AF14" s="5">
        <f t="shared" si="9"/>
        <v>7.0968576311336795</v>
      </c>
      <c r="AG14" s="10">
        <f>AF14*Index!$H$16</f>
        <v>9.7110337278409702</v>
      </c>
      <c r="AI14" s="7">
        <v>1.1410137775245901</v>
      </c>
      <c r="AJ14" s="5">
        <f t="shared" si="10"/>
        <v>1.1586994910762214</v>
      </c>
      <c r="AK14" s="5">
        <f>AJ14*(Index!$G$16/Index!$G$15)</f>
        <v>1.1876669783531268</v>
      </c>
      <c r="AM14" s="7">
        <v>331.56</v>
      </c>
      <c r="AN14" s="8">
        <f t="shared" si="11"/>
        <v>331.55777957280731</v>
      </c>
    </row>
    <row r="15" spans="1:40" ht="15" customHeight="1">
      <c r="A15" s="2" t="s">
        <v>1246</v>
      </c>
      <c r="B15" s="2" t="s">
        <v>54</v>
      </c>
      <c r="C15" s="2" t="s">
        <v>46</v>
      </c>
      <c r="D15" s="2">
        <v>3</v>
      </c>
      <c r="E15" s="2" t="s">
        <v>23</v>
      </c>
      <c r="F15" s="7">
        <v>147.22810340000001</v>
      </c>
      <c r="G15" s="5">
        <f t="shared" si="0"/>
        <v>147.83173862394</v>
      </c>
      <c r="H15" s="5">
        <f t="shared" si="1"/>
        <v>150.12313057261107</v>
      </c>
      <c r="I15" s="10">
        <f>H15*Index!$H$16</f>
        <v>205.42201352950312</v>
      </c>
      <c r="K15" s="7">
        <v>62.983544399128384</v>
      </c>
      <c r="L15" s="5">
        <f t="shared" si="2"/>
        <v>63.959789337314881</v>
      </c>
      <c r="M15" s="5">
        <f>L15*(Index!$G$16/Index!$G$15)</f>
        <v>65.558784070747748</v>
      </c>
      <c r="O15" s="15">
        <v>1.6421703299999999</v>
      </c>
      <c r="P15" s="7">
        <v>27.733980840000001</v>
      </c>
      <c r="Q15" s="7">
        <v>45.543920460000002</v>
      </c>
      <c r="R15" s="8">
        <f t="shared" si="3"/>
        <v>45.54</v>
      </c>
      <c r="S15" s="5">
        <f t="shared" si="4"/>
        <v>45.730650533885999</v>
      </c>
      <c r="T15" s="5">
        <f t="shared" si="5"/>
        <v>46.439475617161236</v>
      </c>
      <c r="U15" s="10">
        <f>T15*Index!$H$16</f>
        <v>63.545774406279101</v>
      </c>
      <c r="W15" s="7">
        <v>6.1933351978570998</v>
      </c>
      <c r="X15" s="5">
        <f t="shared" si="6"/>
        <v>6.2893318934238858</v>
      </c>
      <c r="Y15" s="5">
        <f>X15*(Index!$G$16/Index!$G$15)</f>
        <v>6.4465651907594825</v>
      </c>
      <c r="AA15" s="16">
        <v>4.8261767063939898</v>
      </c>
      <c r="AB15" s="7">
        <v>1.7552760418789799</v>
      </c>
      <c r="AC15" s="7">
        <v>8.4712723466077904</v>
      </c>
      <c r="AD15" s="8">
        <f t="shared" si="7"/>
        <v>8.4700000000000006</v>
      </c>
      <c r="AE15" s="5">
        <f t="shared" si="8"/>
        <v>8.506004563228867</v>
      </c>
      <c r="AF15" s="5">
        <f t="shared" si="9"/>
        <v>8.6378476339589145</v>
      </c>
      <c r="AG15" s="10">
        <f>AF15*Index!$H$16</f>
        <v>11.819657948517509</v>
      </c>
      <c r="AI15" s="7">
        <v>1.10074269551328</v>
      </c>
      <c r="AJ15" s="5">
        <f t="shared" si="10"/>
        <v>1.117804207293736</v>
      </c>
      <c r="AK15" s="5">
        <f>AJ15*(Index!$G$16/Index!$G$15)</f>
        <v>1.1457493124760794</v>
      </c>
      <c r="AM15" s="7">
        <v>353.94</v>
      </c>
      <c r="AN15" s="8">
        <f t="shared" si="11"/>
        <v>353.93854445828305</v>
      </c>
    </row>
    <row r="16" spans="1:40" ht="15" customHeight="1">
      <c r="A16" s="2" t="s">
        <v>1247</v>
      </c>
      <c r="B16" s="2" t="s">
        <v>54</v>
      </c>
      <c r="C16" s="2" t="s">
        <v>46</v>
      </c>
      <c r="D16" s="2">
        <v>4</v>
      </c>
      <c r="E16" s="2" t="s">
        <v>22</v>
      </c>
      <c r="F16" s="7">
        <v>132.71879999999999</v>
      </c>
      <c r="G16" s="5">
        <f t="shared" si="0"/>
        <v>133.26294707999998</v>
      </c>
      <c r="H16" s="5">
        <f t="shared" si="1"/>
        <v>135.32852275974</v>
      </c>
      <c r="I16" s="10">
        <f>H16*Index!$H$16</f>
        <v>185.1777106382219</v>
      </c>
      <c r="K16" s="7">
        <v>76.518916649378497</v>
      </c>
      <c r="L16" s="5">
        <f t="shared" si="2"/>
        <v>77.704959857443868</v>
      </c>
      <c r="M16" s="5">
        <f>L16*(Index!$G$16/Index!$G$15)</f>
        <v>79.647583853879951</v>
      </c>
      <c r="O16" s="15">
        <v>2.2560177640000001</v>
      </c>
      <c r="P16" s="7">
        <v>27.555355729999999</v>
      </c>
      <c r="Q16" s="7">
        <v>62.16537202</v>
      </c>
      <c r="R16" s="8">
        <f t="shared" si="3"/>
        <v>62.17</v>
      </c>
      <c r="S16" s="5">
        <f t="shared" si="4"/>
        <v>62.420250045281996</v>
      </c>
      <c r="T16" s="5">
        <f t="shared" si="5"/>
        <v>63.387763920983872</v>
      </c>
      <c r="U16" s="10">
        <f>T16*Index!$H$16</f>
        <v>86.737080742419138</v>
      </c>
      <c r="W16" s="7">
        <v>8.4163537459115805</v>
      </c>
      <c r="X16" s="5">
        <f t="shared" si="6"/>
        <v>8.5468072289732113</v>
      </c>
      <c r="Y16" s="5">
        <f>X16*(Index!$G$16/Index!$G$15)</f>
        <v>8.7604774096975415</v>
      </c>
      <c r="AA16" s="16">
        <v>4.4029728569906101</v>
      </c>
      <c r="AB16" s="7">
        <v>1.58074999829631</v>
      </c>
      <c r="AC16" s="7">
        <v>6.9599993361866197</v>
      </c>
      <c r="AD16" s="8">
        <f t="shared" si="7"/>
        <v>6.96</v>
      </c>
      <c r="AE16" s="5">
        <f t="shared" si="8"/>
        <v>6.9885353334649718</v>
      </c>
      <c r="AF16" s="5">
        <f t="shared" si="9"/>
        <v>7.0968576311336795</v>
      </c>
      <c r="AG16" s="10">
        <f>AF16*Index!$H$16</f>
        <v>9.7110337278409702</v>
      </c>
      <c r="AI16" s="7">
        <v>1.1410137775245901</v>
      </c>
      <c r="AJ16" s="5">
        <f t="shared" si="10"/>
        <v>1.1586994910762214</v>
      </c>
      <c r="AK16" s="5">
        <f>AJ16*(Index!$G$16/Index!$G$15)</f>
        <v>1.1876669783531268</v>
      </c>
      <c r="AM16" s="7">
        <v>371.22</v>
      </c>
      <c r="AN16" s="8">
        <f t="shared" si="11"/>
        <v>371.22155335041271</v>
      </c>
    </row>
    <row r="17" spans="1:40" ht="15" customHeight="1">
      <c r="A17" s="2" t="s">
        <v>1248</v>
      </c>
      <c r="B17" s="2" t="s">
        <v>54</v>
      </c>
      <c r="C17" s="2" t="s">
        <v>46</v>
      </c>
      <c r="D17" s="2">
        <v>4</v>
      </c>
      <c r="E17" s="2" t="s">
        <v>23</v>
      </c>
      <c r="F17" s="7">
        <v>162.54974870000001</v>
      </c>
      <c r="G17" s="5">
        <f t="shared" si="0"/>
        <v>163.21620266967</v>
      </c>
      <c r="H17" s="5">
        <f t="shared" si="1"/>
        <v>165.7460538110499</v>
      </c>
      <c r="I17" s="10">
        <f>H17*Index!$H$16</f>
        <v>226.79974750437987</v>
      </c>
      <c r="K17" s="7">
        <v>76.518916649378497</v>
      </c>
      <c r="L17" s="5">
        <f t="shared" si="2"/>
        <v>77.704959857443868</v>
      </c>
      <c r="M17" s="5">
        <f>L17*(Index!$G$16/Index!$G$15)</f>
        <v>79.647583853879951</v>
      </c>
      <c r="O17" s="15">
        <v>2.2560177640000001</v>
      </c>
      <c r="P17" s="7">
        <v>27.555355729999999</v>
      </c>
      <c r="Q17" s="7">
        <v>62.16537202</v>
      </c>
      <c r="R17" s="8">
        <f t="shared" si="3"/>
        <v>62.17</v>
      </c>
      <c r="S17" s="5">
        <f t="shared" si="4"/>
        <v>62.420250045281996</v>
      </c>
      <c r="T17" s="5">
        <f t="shared" si="5"/>
        <v>63.387763920983872</v>
      </c>
      <c r="U17" s="10">
        <f>T17*Index!$H$16</f>
        <v>86.737080742419138</v>
      </c>
      <c r="W17" s="7">
        <v>8.5084196027492602</v>
      </c>
      <c r="X17" s="5">
        <f t="shared" si="6"/>
        <v>8.6403001065918748</v>
      </c>
      <c r="Y17" s="5">
        <f>X17*(Index!$G$16/Index!$G$15)</f>
        <v>8.856307609256671</v>
      </c>
      <c r="AA17" s="16">
        <v>4.8261767063939898</v>
      </c>
      <c r="AB17" s="7">
        <v>1.7552760418789799</v>
      </c>
      <c r="AC17" s="7">
        <v>8.4712723466077904</v>
      </c>
      <c r="AD17" s="8">
        <f t="shared" si="7"/>
        <v>8.4700000000000006</v>
      </c>
      <c r="AE17" s="5">
        <f t="shared" si="8"/>
        <v>8.506004563228867</v>
      </c>
      <c r="AF17" s="5">
        <f t="shared" si="9"/>
        <v>8.6378476339589145</v>
      </c>
      <c r="AG17" s="10">
        <f>AF17*Index!$H$16</f>
        <v>11.819657948517509</v>
      </c>
      <c r="AI17" s="7">
        <v>1.10074269551328</v>
      </c>
      <c r="AJ17" s="5">
        <f t="shared" si="10"/>
        <v>1.117804207293736</v>
      </c>
      <c r="AK17" s="5">
        <f>AJ17*(Index!$G$16/Index!$G$15)</f>
        <v>1.1457493124760794</v>
      </c>
      <c r="AM17" s="7">
        <v>415.01</v>
      </c>
      <c r="AN17" s="8">
        <f t="shared" si="11"/>
        <v>415.00612697092919</v>
      </c>
    </row>
    <row r="18" spans="1:40" ht="15" customHeight="1">
      <c r="A18" s="2" t="s">
        <v>1249</v>
      </c>
      <c r="B18" s="2" t="s">
        <v>55</v>
      </c>
      <c r="C18" s="2" t="s">
        <v>47</v>
      </c>
      <c r="D18" s="2"/>
      <c r="E18" s="2" t="s">
        <v>22</v>
      </c>
      <c r="F18" s="7">
        <v>192.93090000000001</v>
      </c>
      <c r="G18" s="5">
        <f t="shared" si="0"/>
        <v>193.72191669</v>
      </c>
      <c r="H18" s="5">
        <f t="shared" si="1"/>
        <v>196.72460639869502</v>
      </c>
      <c r="I18" s="10">
        <f>H18*Index!$H$16</f>
        <v>269.18946203078787</v>
      </c>
      <c r="K18" s="7">
        <v>38.111448482020862</v>
      </c>
      <c r="L18" s="5">
        <f t="shared" si="2"/>
        <v>38.702175933492185</v>
      </c>
      <c r="M18" s="5">
        <f>L18*(Index!$G$16/Index!$G$15)</f>
        <v>39.669730331829484</v>
      </c>
      <c r="O18" s="15">
        <v>1.402625558</v>
      </c>
      <c r="P18" s="7">
        <v>22.65231421</v>
      </c>
      <c r="Q18" s="7">
        <v>31.772714860000001</v>
      </c>
      <c r="R18" s="8">
        <f t="shared" si="3"/>
        <v>31.77</v>
      </c>
      <c r="S18" s="5">
        <f t="shared" si="4"/>
        <v>31.902982990925999</v>
      </c>
      <c r="T18" s="5">
        <f t="shared" si="5"/>
        <v>32.397479227285352</v>
      </c>
      <c r="U18" s="10">
        <f>T18*Index!$H$16</f>
        <v>44.331312508369678</v>
      </c>
      <c r="W18" s="7">
        <v>5.2326684031925401</v>
      </c>
      <c r="X18" s="5">
        <f t="shared" si="6"/>
        <v>5.3137747634420247</v>
      </c>
      <c r="Y18" s="5">
        <f>X18*(Index!$G$16/Index!$G$15)</f>
        <v>5.4466191325280748</v>
      </c>
      <c r="AA18" s="16">
        <v>4.4029728569906101</v>
      </c>
      <c r="AB18" s="7">
        <v>1.58074999829631</v>
      </c>
      <c r="AC18" s="7">
        <v>6.9599993361866197</v>
      </c>
      <c r="AD18" s="8">
        <f t="shared" si="7"/>
        <v>6.96</v>
      </c>
      <c r="AE18" s="5">
        <f t="shared" si="8"/>
        <v>6.9885353334649718</v>
      </c>
      <c r="AF18" s="5">
        <f t="shared" si="9"/>
        <v>7.0968576311336795</v>
      </c>
      <c r="AG18" s="10">
        <f>AF18*Index!$H$16</f>
        <v>9.7110337278409702</v>
      </c>
      <c r="AI18" s="7">
        <v>1.1410137775245901</v>
      </c>
      <c r="AJ18" s="5">
        <f t="shared" si="10"/>
        <v>1.1586994910762214</v>
      </c>
      <c r="AK18" s="5">
        <f>AJ18*(Index!$G$16/Index!$G$15)</f>
        <v>1.1876669783531268</v>
      </c>
      <c r="AM18" s="7">
        <v>369.54</v>
      </c>
      <c r="AN18" s="8">
        <f t="shared" si="11"/>
        <v>369.53582470970929</v>
      </c>
    </row>
    <row r="19" spans="1:40">
      <c r="A19" s="2" t="s">
        <v>1250</v>
      </c>
      <c r="B19" s="2" t="s">
        <v>55</v>
      </c>
      <c r="C19" s="2" t="s">
        <v>47</v>
      </c>
      <c r="D19" s="2">
        <v>1</v>
      </c>
      <c r="E19" s="2" t="s">
        <v>23</v>
      </c>
      <c r="F19" s="7">
        <v>173.3246054</v>
      </c>
      <c r="G19" s="5">
        <f t="shared" si="0"/>
        <v>174.03523628214</v>
      </c>
      <c r="H19" s="5">
        <f t="shared" si="1"/>
        <v>176.73278244451319</v>
      </c>
      <c r="I19" s="10">
        <f>H19*Index!$H$16</f>
        <v>241.83351285006495</v>
      </c>
      <c r="K19" s="7">
        <v>38.004670340674259</v>
      </c>
      <c r="L19" s="5">
        <f t="shared" si="2"/>
        <v>38.593742730954716</v>
      </c>
      <c r="M19" s="5">
        <f>L19*(Index!$G$16/Index!$G$15)</f>
        <v>39.55858629922858</v>
      </c>
      <c r="O19" s="15">
        <v>1.716566982</v>
      </c>
      <c r="P19" s="7">
        <v>26.592037019999999</v>
      </c>
      <c r="Q19" s="7">
        <v>45.64701273</v>
      </c>
      <c r="R19" s="8">
        <f t="shared" si="3"/>
        <v>45.65</v>
      </c>
      <c r="S19" s="5">
        <f t="shared" si="4"/>
        <v>45.834165482193001</v>
      </c>
      <c r="T19" s="5">
        <f t="shared" si="5"/>
        <v>46.544595047166993</v>
      </c>
      <c r="U19" s="10">
        <f>T19*Index!$H$16</f>
        <v>63.689615298022375</v>
      </c>
      <c r="W19" s="7">
        <v>6.4739171791602699</v>
      </c>
      <c r="X19" s="5">
        <f t="shared" si="6"/>
        <v>6.5742628954372542</v>
      </c>
      <c r="Y19" s="5">
        <f>X19*(Index!$G$16/Index!$G$15)</f>
        <v>6.7386194678231846</v>
      </c>
      <c r="AA19" s="16">
        <v>4.8261767063939898</v>
      </c>
      <c r="AB19" s="7">
        <v>1.7552760418789799</v>
      </c>
      <c r="AC19" s="7">
        <v>8.4712723466077904</v>
      </c>
      <c r="AD19" s="8">
        <f t="shared" si="7"/>
        <v>8.4700000000000006</v>
      </c>
      <c r="AE19" s="5">
        <f t="shared" si="8"/>
        <v>8.506004563228867</v>
      </c>
      <c r="AF19" s="5">
        <f t="shared" si="9"/>
        <v>8.6378476339589145</v>
      </c>
      <c r="AG19" s="10">
        <f>AF19*Index!$H$16</f>
        <v>11.819657948517509</v>
      </c>
      <c r="AI19" s="7">
        <v>1.10074269551328</v>
      </c>
      <c r="AJ19" s="5">
        <f t="shared" si="10"/>
        <v>1.117804207293736</v>
      </c>
      <c r="AK19" s="5">
        <f>AJ19*(Index!$G$16/Index!$G$15)</f>
        <v>1.1457493124760794</v>
      </c>
      <c r="AM19" s="7">
        <v>364.79</v>
      </c>
      <c r="AN19" s="8">
        <f t="shared" si="11"/>
        <v>364.78574117613266</v>
      </c>
    </row>
    <row r="20" spans="1:40" ht="15" customHeight="1">
      <c r="A20" s="2" t="s">
        <v>1251</v>
      </c>
      <c r="B20" s="2" t="s">
        <v>55</v>
      </c>
      <c r="C20" s="2" t="s">
        <v>47</v>
      </c>
      <c r="D20" s="2">
        <v>2</v>
      </c>
      <c r="E20" s="2" t="s">
        <v>22</v>
      </c>
      <c r="F20" s="7">
        <v>192.93090000000001</v>
      </c>
      <c r="G20" s="5">
        <f t="shared" si="0"/>
        <v>193.72191669</v>
      </c>
      <c r="H20" s="5">
        <f t="shared" si="1"/>
        <v>196.72460639869502</v>
      </c>
      <c r="I20" s="10">
        <f>H20*Index!$H$16</f>
        <v>269.18946203078787</v>
      </c>
      <c r="K20" s="7">
        <v>47.529927897199265</v>
      </c>
      <c r="L20" s="5">
        <f t="shared" si="2"/>
        <v>48.266641779605855</v>
      </c>
      <c r="M20" s="5">
        <f>L20*(Index!$G$16/Index!$G$15)</f>
        <v>49.473307824095997</v>
      </c>
      <c r="O20" s="15">
        <v>1.716566982</v>
      </c>
      <c r="P20" s="7">
        <v>26.592037019999999</v>
      </c>
      <c r="Q20" s="7">
        <v>45.64701273</v>
      </c>
      <c r="R20" s="8">
        <f t="shared" si="3"/>
        <v>45.65</v>
      </c>
      <c r="S20" s="5">
        <f t="shared" si="4"/>
        <v>45.834165482193001</v>
      </c>
      <c r="T20" s="5">
        <f t="shared" si="5"/>
        <v>46.544595047166993</v>
      </c>
      <c r="U20" s="10">
        <f>T20*Index!$H$16</f>
        <v>63.689615298022375</v>
      </c>
      <c r="W20" s="7">
        <v>6.4038657759592601</v>
      </c>
      <c r="X20" s="5">
        <f t="shared" si="6"/>
        <v>6.503125695486629</v>
      </c>
      <c r="Y20" s="5">
        <f>X20*(Index!$G$16/Index!$G$15)</f>
        <v>6.6657038378737941</v>
      </c>
      <c r="AA20" s="16">
        <v>4.4029728569906101</v>
      </c>
      <c r="AB20" s="7">
        <v>1.58074999829631</v>
      </c>
      <c r="AC20" s="7">
        <v>6.9599993361866197</v>
      </c>
      <c r="AD20" s="8">
        <f t="shared" si="7"/>
        <v>6.96</v>
      </c>
      <c r="AE20" s="5">
        <f t="shared" si="8"/>
        <v>6.9885353334649718</v>
      </c>
      <c r="AF20" s="5">
        <f t="shared" si="9"/>
        <v>7.0968576311336795</v>
      </c>
      <c r="AG20" s="10">
        <f>AF20*Index!$H$16</f>
        <v>9.7110337278409702</v>
      </c>
      <c r="AI20" s="7">
        <v>1.1410137775245901</v>
      </c>
      <c r="AJ20" s="5">
        <f t="shared" si="10"/>
        <v>1.1586994910762214</v>
      </c>
      <c r="AK20" s="5">
        <f>AJ20*(Index!$G$16/Index!$G$15)</f>
        <v>1.1876669783531268</v>
      </c>
      <c r="AM20" s="7">
        <v>399.92</v>
      </c>
      <c r="AN20" s="8">
        <f t="shared" si="11"/>
        <v>399.91678969697421</v>
      </c>
    </row>
    <row r="21" spans="1:40" ht="15" customHeight="1">
      <c r="A21" s="2" t="s">
        <v>1252</v>
      </c>
      <c r="B21" s="2" t="s">
        <v>55</v>
      </c>
      <c r="C21" s="2" t="s">
        <v>47</v>
      </c>
      <c r="D21" s="2">
        <v>2</v>
      </c>
      <c r="E21" s="2" t="s">
        <v>23</v>
      </c>
      <c r="F21" s="7">
        <v>182.33641890000001</v>
      </c>
      <c r="G21" s="5">
        <f t="shared" si="0"/>
        <v>183.08399821749001</v>
      </c>
      <c r="H21" s="5">
        <f t="shared" si="1"/>
        <v>185.9218001898611</v>
      </c>
      <c r="I21" s="10">
        <f>H21*Index!$H$16</f>
        <v>254.40736819406007</v>
      </c>
      <c r="K21" s="7">
        <v>47.529927897199265</v>
      </c>
      <c r="L21" s="5">
        <f t="shared" si="2"/>
        <v>48.266641779605855</v>
      </c>
      <c r="M21" s="5">
        <f>L21*(Index!$G$16/Index!$G$15)</f>
        <v>49.473307824095997</v>
      </c>
      <c r="O21" s="15">
        <v>1.716566982</v>
      </c>
      <c r="P21" s="7">
        <v>26.592037019999999</v>
      </c>
      <c r="Q21" s="7">
        <v>45.64701273</v>
      </c>
      <c r="R21" s="8">
        <f t="shared" si="3"/>
        <v>45.65</v>
      </c>
      <c r="S21" s="5">
        <f t="shared" si="4"/>
        <v>45.834165482193001</v>
      </c>
      <c r="T21" s="5">
        <f t="shared" si="5"/>
        <v>46.544595047166993</v>
      </c>
      <c r="U21" s="10">
        <f>T21*Index!$H$16</f>
        <v>63.689615298022375</v>
      </c>
      <c r="W21" s="7">
        <v>6.4739171791602699</v>
      </c>
      <c r="X21" s="5">
        <f t="shared" si="6"/>
        <v>6.5742628954372542</v>
      </c>
      <c r="Y21" s="5">
        <f>X21*(Index!$G$16/Index!$G$15)</f>
        <v>6.7386194678231846</v>
      </c>
      <c r="AA21" s="16">
        <v>4.8261767063939898</v>
      </c>
      <c r="AB21" s="7">
        <v>1.7552760418789799</v>
      </c>
      <c r="AC21" s="7">
        <v>8.4712723466077904</v>
      </c>
      <c r="AD21" s="8">
        <f t="shared" si="7"/>
        <v>8.4700000000000006</v>
      </c>
      <c r="AE21" s="5">
        <f t="shared" si="8"/>
        <v>8.506004563228867</v>
      </c>
      <c r="AF21" s="5">
        <f t="shared" si="9"/>
        <v>8.6378476339589145</v>
      </c>
      <c r="AG21" s="10">
        <f>AF21*Index!$H$16</f>
        <v>11.819657948517509</v>
      </c>
      <c r="AI21" s="7">
        <v>1.10074269551328</v>
      </c>
      <c r="AJ21" s="5">
        <f t="shared" si="10"/>
        <v>1.117804207293736</v>
      </c>
      <c r="AK21" s="5">
        <f>AJ21*(Index!$G$16/Index!$G$15)</f>
        <v>1.1457493124760794</v>
      </c>
      <c r="AM21" s="7">
        <v>387.27</v>
      </c>
      <c r="AN21" s="8">
        <f t="shared" si="11"/>
        <v>387.2743180449952</v>
      </c>
    </row>
    <row r="22" spans="1:40" ht="15" customHeight="1">
      <c r="A22" s="2" t="s">
        <v>1253</v>
      </c>
      <c r="B22" s="2" t="s">
        <v>55</v>
      </c>
      <c r="C22" s="2" t="s">
        <v>47</v>
      </c>
      <c r="D22" s="2">
        <v>3</v>
      </c>
      <c r="E22" s="2" t="s">
        <v>22</v>
      </c>
      <c r="F22" s="7">
        <v>192.93090000000001</v>
      </c>
      <c r="G22" s="5">
        <f t="shared" si="0"/>
        <v>193.72191669</v>
      </c>
      <c r="H22" s="5">
        <f t="shared" si="1"/>
        <v>196.72460639869502</v>
      </c>
      <c r="I22" s="10">
        <f>H22*Index!$H$16</f>
        <v>269.18946203078787</v>
      </c>
      <c r="K22" s="7">
        <v>62.983544399128384</v>
      </c>
      <c r="L22" s="5">
        <f t="shared" si="2"/>
        <v>63.959789337314881</v>
      </c>
      <c r="M22" s="5">
        <f>L22*(Index!$G$16/Index!$G$15)</f>
        <v>65.558784070747748</v>
      </c>
      <c r="O22" s="15">
        <v>1.716566982</v>
      </c>
      <c r="P22" s="7">
        <v>26.592037019999999</v>
      </c>
      <c r="Q22" s="7">
        <v>45.64701273</v>
      </c>
      <c r="R22" s="8">
        <f t="shared" si="3"/>
        <v>45.65</v>
      </c>
      <c r="S22" s="5">
        <f t="shared" si="4"/>
        <v>45.834165482193001</v>
      </c>
      <c r="T22" s="5">
        <f t="shared" si="5"/>
        <v>46.544595047166993</v>
      </c>
      <c r="U22" s="10">
        <f>T22*Index!$H$16</f>
        <v>63.689615298022375</v>
      </c>
      <c r="W22" s="7">
        <v>6.4038657759592601</v>
      </c>
      <c r="X22" s="5">
        <f t="shared" si="6"/>
        <v>6.503125695486629</v>
      </c>
      <c r="Y22" s="5">
        <f>X22*(Index!$G$16/Index!$G$15)</f>
        <v>6.6657038378737941</v>
      </c>
      <c r="AA22" s="16">
        <v>4.4029728569906101</v>
      </c>
      <c r="AB22" s="7">
        <v>1.58074999829631</v>
      </c>
      <c r="AC22" s="7">
        <v>6.9599993361866197</v>
      </c>
      <c r="AD22" s="8">
        <f t="shared" si="7"/>
        <v>6.96</v>
      </c>
      <c r="AE22" s="5">
        <f t="shared" si="8"/>
        <v>6.9885353334649718</v>
      </c>
      <c r="AF22" s="5">
        <f t="shared" si="9"/>
        <v>7.0968576311336795</v>
      </c>
      <c r="AG22" s="10">
        <f>AF22*Index!$H$16</f>
        <v>9.7110337278409702</v>
      </c>
      <c r="AI22" s="7">
        <v>1.1410137775245901</v>
      </c>
      <c r="AJ22" s="5">
        <f t="shared" si="10"/>
        <v>1.1586994910762214</v>
      </c>
      <c r="AK22" s="5">
        <f>AJ22*(Index!$G$16/Index!$G$15)</f>
        <v>1.1876669783531268</v>
      </c>
      <c r="AM22" s="7">
        <v>416</v>
      </c>
      <c r="AN22" s="8">
        <f t="shared" si="11"/>
        <v>416.00226594362596</v>
      </c>
    </row>
    <row r="23" spans="1:40" ht="15" customHeight="1">
      <c r="A23" s="2" t="s">
        <v>1254</v>
      </c>
      <c r="B23" s="2" t="s">
        <v>55</v>
      </c>
      <c r="C23" s="2" t="s">
        <v>47</v>
      </c>
      <c r="D23" s="2">
        <v>3</v>
      </c>
      <c r="E23" s="2" t="s">
        <v>23</v>
      </c>
      <c r="F23" s="7">
        <v>204.6665552</v>
      </c>
      <c r="G23" s="5">
        <f t="shared" si="0"/>
        <v>205.50568807632001</v>
      </c>
      <c r="H23" s="5">
        <f t="shared" si="1"/>
        <v>208.69102624150298</v>
      </c>
      <c r="I23" s="10">
        <f>H23*Index!$H$16</f>
        <v>285.5637945501864</v>
      </c>
      <c r="K23" s="7">
        <v>62.983544399128384</v>
      </c>
      <c r="L23" s="5">
        <f t="shared" si="2"/>
        <v>63.959789337314881</v>
      </c>
      <c r="M23" s="5">
        <f>L23*(Index!$G$16/Index!$G$15)</f>
        <v>65.558784070747748</v>
      </c>
      <c r="O23" s="15">
        <v>1.716566982</v>
      </c>
      <c r="P23" s="7">
        <v>26.592037019999999</v>
      </c>
      <c r="Q23" s="7">
        <v>45.64701273</v>
      </c>
      <c r="R23" s="8">
        <f t="shared" si="3"/>
        <v>45.65</v>
      </c>
      <c r="S23" s="5">
        <f t="shared" si="4"/>
        <v>45.834165482193001</v>
      </c>
      <c r="T23" s="5">
        <f t="shared" si="5"/>
        <v>46.544595047166993</v>
      </c>
      <c r="U23" s="10">
        <f>T23*Index!$H$16</f>
        <v>63.689615298022375</v>
      </c>
      <c r="W23" s="7">
        <v>6.4739171791602699</v>
      </c>
      <c r="X23" s="5">
        <f t="shared" si="6"/>
        <v>6.5742628954372542</v>
      </c>
      <c r="Y23" s="5">
        <f>X23*(Index!$G$16/Index!$G$15)</f>
        <v>6.7386194678231846</v>
      </c>
      <c r="AA23" s="16">
        <v>4.8261767063939898</v>
      </c>
      <c r="AB23" s="7">
        <v>1.7552760418789799</v>
      </c>
      <c r="AC23" s="7">
        <v>8.4712723466077904</v>
      </c>
      <c r="AD23" s="8">
        <f t="shared" si="7"/>
        <v>8.4700000000000006</v>
      </c>
      <c r="AE23" s="5">
        <f t="shared" si="8"/>
        <v>8.506004563228867</v>
      </c>
      <c r="AF23" s="5">
        <f t="shared" si="9"/>
        <v>8.6378476339589145</v>
      </c>
      <c r="AG23" s="10">
        <f>AF23*Index!$H$16</f>
        <v>11.819657948517509</v>
      </c>
      <c r="AI23" s="7">
        <v>1.10074269551328</v>
      </c>
      <c r="AJ23" s="5">
        <f t="shared" si="10"/>
        <v>1.117804207293736</v>
      </c>
      <c r="AK23" s="5">
        <f>AJ23*(Index!$G$16/Index!$G$15)</f>
        <v>1.1457493124760794</v>
      </c>
      <c r="AM23" s="7">
        <v>434.52</v>
      </c>
      <c r="AN23" s="8">
        <f t="shared" si="11"/>
        <v>434.51622064777331</v>
      </c>
    </row>
    <row r="24" spans="1:40" ht="15" customHeight="1">
      <c r="A24" s="2" t="s">
        <v>1255</v>
      </c>
      <c r="B24" s="2" t="s">
        <v>55</v>
      </c>
      <c r="C24" s="2" t="s">
        <v>47</v>
      </c>
      <c r="D24" s="2">
        <v>4</v>
      </c>
      <c r="E24" s="2" t="s">
        <v>22</v>
      </c>
      <c r="F24" s="7">
        <v>192.93090000000001</v>
      </c>
      <c r="G24" s="5">
        <f t="shared" si="0"/>
        <v>193.72191669</v>
      </c>
      <c r="H24" s="5">
        <f t="shared" si="1"/>
        <v>196.72460639869502</v>
      </c>
      <c r="I24" s="10">
        <f>H24*Index!$H$16</f>
        <v>269.18946203078787</v>
      </c>
      <c r="K24" s="7">
        <v>76.518916649378497</v>
      </c>
      <c r="L24" s="5">
        <f t="shared" si="2"/>
        <v>77.704959857443868</v>
      </c>
      <c r="M24" s="5">
        <f>L24*(Index!$G$16/Index!$G$15)</f>
        <v>79.647583853879951</v>
      </c>
      <c r="O24" s="15">
        <v>2.330414416</v>
      </c>
      <c r="P24" s="7">
        <v>26.719910349999999</v>
      </c>
      <c r="Q24" s="7">
        <v>62.268464280000003</v>
      </c>
      <c r="R24" s="8">
        <f t="shared" si="3"/>
        <v>62.27</v>
      </c>
      <c r="S24" s="5">
        <f t="shared" si="4"/>
        <v>62.523764983548006</v>
      </c>
      <c r="T24" s="5">
        <f t="shared" si="5"/>
        <v>63.492883340793007</v>
      </c>
      <c r="U24" s="10">
        <f>T24*Index!$H$16</f>
        <v>86.88092162020979</v>
      </c>
      <c r="W24" s="7">
        <v>8.6938996733142595</v>
      </c>
      <c r="X24" s="5">
        <f t="shared" si="6"/>
        <v>8.8286551182506319</v>
      </c>
      <c r="Y24" s="5">
        <f>X24*(Index!$G$16/Index!$G$15)</f>
        <v>9.0493714962068967</v>
      </c>
      <c r="AA24" s="16">
        <v>4.4029728569906101</v>
      </c>
      <c r="AB24" s="7">
        <v>1.58074999829631</v>
      </c>
      <c r="AC24" s="7">
        <v>6.9599993361866197</v>
      </c>
      <c r="AD24" s="8">
        <f t="shared" si="7"/>
        <v>6.96</v>
      </c>
      <c r="AE24" s="5">
        <f t="shared" si="8"/>
        <v>6.9885353334649718</v>
      </c>
      <c r="AF24" s="5">
        <f t="shared" si="9"/>
        <v>7.0968576311336795</v>
      </c>
      <c r="AG24" s="10">
        <f>AF24*Index!$H$16</f>
        <v>9.7110337278409702</v>
      </c>
      <c r="AI24" s="7">
        <v>1.1410137775245901</v>
      </c>
      <c r="AJ24" s="5">
        <f t="shared" si="10"/>
        <v>1.1586994910762214</v>
      </c>
      <c r="AK24" s="5">
        <f>AJ24*(Index!$G$16/Index!$G$15)</f>
        <v>1.1876669783531268</v>
      </c>
      <c r="AM24" s="7">
        <v>455.67</v>
      </c>
      <c r="AN24" s="8">
        <f t="shared" si="11"/>
        <v>455.66603970727863</v>
      </c>
    </row>
    <row r="25" spans="1:40" ht="15" customHeight="1">
      <c r="A25" s="2" t="s">
        <v>1256</v>
      </c>
      <c r="B25" s="2" t="s">
        <v>55</v>
      </c>
      <c r="C25" s="2" t="s">
        <v>47</v>
      </c>
      <c r="D25" s="2">
        <v>4</v>
      </c>
      <c r="E25" s="2" t="s">
        <v>23</v>
      </c>
      <c r="F25" s="7">
        <v>237.6</v>
      </c>
      <c r="G25" s="5">
        <f t="shared" si="0"/>
        <v>238.57416000000001</v>
      </c>
      <c r="H25" s="5">
        <f t="shared" si="1"/>
        <v>242.27205948000002</v>
      </c>
      <c r="I25" s="10">
        <f>H25*Index!$H$16</f>
        <v>331.51463129294063</v>
      </c>
      <c r="K25" s="7">
        <v>76.518916649378497</v>
      </c>
      <c r="L25" s="5">
        <f t="shared" si="2"/>
        <v>77.704959857443868</v>
      </c>
      <c r="M25" s="5">
        <f>L25*(Index!$G$16/Index!$G$15)</f>
        <v>79.647583853879951</v>
      </c>
      <c r="O25" s="15">
        <v>2.330414416</v>
      </c>
      <c r="P25" s="7">
        <v>26.719910349999999</v>
      </c>
      <c r="Q25" s="7">
        <v>62.268464280000003</v>
      </c>
      <c r="R25" s="8">
        <f t="shared" si="3"/>
        <v>62.27</v>
      </c>
      <c r="S25" s="5">
        <f t="shared" si="4"/>
        <v>62.523764983548006</v>
      </c>
      <c r="T25" s="5">
        <f t="shared" si="5"/>
        <v>63.492883340793007</v>
      </c>
      <c r="U25" s="10">
        <f>T25*Index!$H$16</f>
        <v>86.88092162020979</v>
      </c>
      <c r="W25" s="7">
        <v>8.7890015840524391</v>
      </c>
      <c r="X25" s="5">
        <f t="shared" si="6"/>
        <v>8.9252311086052529</v>
      </c>
      <c r="Y25" s="5">
        <f>X25*(Index!$G$16/Index!$G$15)</f>
        <v>9.1483618863203837</v>
      </c>
      <c r="AA25" s="16">
        <v>4.8261767063939898</v>
      </c>
      <c r="AB25" s="7">
        <v>1.7552760418789799</v>
      </c>
      <c r="AC25" s="7">
        <v>8.4712723466077904</v>
      </c>
      <c r="AD25" s="8">
        <f t="shared" si="7"/>
        <v>8.4700000000000006</v>
      </c>
      <c r="AE25" s="5">
        <f t="shared" si="8"/>
        <v>8.506004563228867</v>
      </c>
      <c r="AF25" s="5">
        <f t="shared" si="9"/>
        <v>8.6378476339589145</v>
      </c>
      <c r="AG25" s="10">
        <f>AF25*Index!$H$16</f>
        <v>11.819657948517509</v>
      </c>
      <c r="AI25" s="7">
        <v>1.10074269551328</v>
      </c>
      <c r="AJ25" s="5">
        <f t="shared" si="10"/>
        <v>1.117804207293736</v>
      </c>
      <c r="AK25" s="5">
        <f>AJ25*(Index!$G$16/Index!$G$15)</f>
        <v>1.1457493124760794</v>
      </c>
      <c r="AM25" s="7">
        <v>520.16</v>
      </c>
      <c r="AN25" s="8">
        <f t="shared" si="11"/>
        <v>520.15690591434429</v>
      </c>
    </row>
    <row r="26" spans="1:40" ht="15" customHeight="1">
      <c r="A26" s="2" t="s">
        <v>1257</v>
      </c>
      <c r="B26" s="2" t="s">
        <v>56</v>
      </c>
      <c r="C26" s="2" t="s">
        <v>48</v>
      </c>
      <c r="D26" s="2"/>
      <c r="E26" s="2" t="s">
        <v>22</v>
      </c>
      <c r="F26" s="7">
        <v>248.64709999999999</v>
      </c>
      <c r="G26" s="5">
        <f t="shared" si="0"/>
        <v>249.66655311</v>
      </c>
      <c r="H26" s="5">
        <f t="shared" si="1"/>
        <v>253.536384683205</v>
      </c>
      <c r="I26" s="10">
        <f>H26*Index!$H$16</f>
        <v>346.92824780538274</v>
      </c>
      <c r="K26" s="7">
        <v>37.874234629912095</v>
      </c>
      <c r="L26" s="5">
        <f t="shared" si="2"/>
        <v>38.461285266675738</v>
      </c>
      <c r="M26" s="5">
        <f>L26*(Index!$G$16/Index!$G$15)</f>
        <v>39.42281739834263</v>
      </c>
      <c r="O26" s="15">
        <v>0.46678594200000001</v>
      </c>
      <c r="P26" s="7">
        <v>22.70501969</v>
      </c>
      <c r="Q26" s="7">
        <v>10.59838401</v>
      </c>
      <c r="R26" s="8">
        <f t="shared" si="3"/>
        <v>10.6</v>
      </c>
      <c r="S26" s="5">
        <f t="shared" si="4"/>
        <v>10.641837384441001</v>
      </c>
      <c r="T26" s="5">
        <f t="shared" si="5"/>
        <v>10.806785863899837</v>
      </c>
      <c r="U26" s="10">
        <f>T26*Index!$H$16</f>
        <v>14.787539424983787</v>
      </c>
      <c r="W26" s="7">
        <v>1.7414027831477801</v>
      </c>
      <c r="X26" s="5">
        <f t="shared" si="6"/>
        <v>1.7683945262865708</v>
      </c>
      <c r="Y26" s="5">
        <f>X26*(Index!$G$16/Index!$G$15)</f>
        <v>1.8126043894437349</v>
      </c>
      <c r="AA26" s="16">
        <v>4.4029728569906101</v>
      </c>
      <c r="AB26" s="7">
        <v>1.58074999829631</v>
      </c>
      <c r="AC26" s="7">
        <v>6.9599993361866197</v>
      </c>
      <c r="AD26" s="8">
        <f t="shared" si="7"/>
        <v>6.96</v>
      </c>
      <c r="AE26" s="5">
        <f t="shared" si="8"/>
        <v>6.9885353334649718</v>
      </c>
      <c r="AF26" s="5">
        <f t="shared" si="9"/>
        <v>7.0968576311336795</v>
      </c>
      <c r="AG26" s="10">
        <f>AF26*Index!$H$16</f>
        <v>9.7110337278409702</v>
      </c>
      <c r="AI26" s="7">
        <v>1.1410137775245901</v>
      </c>
      <c r="AJ26" s="5">
        <f t="shared" si="10"/>
        <v>1.1586994910762214</v>
      </c>
      <c r="AK26" s="5">
        <f>AJ26*(Index!$G$16/Index!$G$15)</f>
        <v>1.1876669783531268</v>
      </c>
      <c r="AM26" s="7">
        <v>413.85</v>
      </c>
      <c r="AN26" s="8">
        <f t="shared" si="11"/>
        <v>413.84990972434701</v>
      </c>
    </row>
    <row r="27" spans="1:40">
      <c r="A27" s="2" t="s">
        <v>1258</v>
      </c>
      <c r="B27" s="2" t="s">
        <v>56</v>
      </c>
      <c r="C27" s="2" t="s">
        <v>48</v>
      </c>
      <c r="D27" s="2">
        <v>1</v>
      </c>
      <c r="E27" s="2" t="s">
        <v>23</v>
      </c>
      <c r="F27" s="7">
        <v>240.37042550000001</v>
      </c>
      <c r="G27" s="5">
        <f t="shared" si="0"/>
        <v>241.35594424455002</v>
      </c>
      <c r="H27" s="5">
        <f t="shared" si="1"/>
        <v>245.09696138034056</v>
      </c>
      <c r="I27" s="10">
        <f>H27*Index!$H$16</f>
        <v>335.38010514882052</v>
      </c>
      <c r="K27" s="7">
        <v>38.004670340674259</v>
      </c>
      <c r="L27" s="5">
        <f t="shared" si="2"/>
        <v>38.593742730954716</v>
      </c>
      <c r="M27" s="5">
        <f>L27*(Index!$G$16/Index!$G$15)</f>
        <v>39.55858629922858</v>
      </c>
      <c r="O27" s="15">
        <v>1.1222493280000001</v>
      </c>
      <c r="P27" s="7">
        <v>26.306625449999999</v>
      </c>
      <c r="Q27" s="7">
        <v>29.522592750000001</v>
      </c>
      <c r="R27" s="8">
        <f t="shared" si="3"/>
        <v>29.52</v>
      </c>
      <c r="S27" s="5">
        <f t="shared" si="4"/>
        <v>29.643635380275001</v>
      </c>
      <c r="T27" s="5">
        <f t="shared" si="5"/>
        <v>30.103111728669266</v>
      </c>
      <c r="U27" s="10">
        <f>T27*Index!$H$16</f>
        <v>41.19179903336655</v>
      </c>
      <c r="W27" s="7">
        <v>4.2324880312994404</v>
      </c>
      <c r="X27" s="5">
        <f t="shared" si="6"/>
        <v>4.298091595784582</v>
      </c>
      <c r="Y27" s="5">
        <f>X27*(Index!$G$16/Index!$G$15)</f>
        <v>4.4055438856791964</v>
      </c>
      <c r="AA27" s="16">
        <v>4.8261767063939898</v>
      </c>
      <c r="AB27" s="7">
        <v>1.7552760418789799</v>
      </c>
      <c r="AC27" s="7">
        <v>8.4712723466077904</v>
      </c>
      <c r="AD27" s="8">
        <f t="shared" si="7"/>
        <v>8.4700000000000006</v>
      </c>
      <c r="AE27" s="5">
        <f t="shared" si="8"/>
        <v>8.506004563228867</v>
      </c>
      <c r="AF27" s="5">
        <f t="shared" si="9"/>
        <v>8.6378476339589145</v>
      </c>
      <c r="AG27" s="10">
        <f>AF27*Index!$H$16</f>
        <v>11.819657948517509</v>
      </c>
      <c r="AI27" s="7">
        <v>1.10074269551328</v>
      </c>
      <c r="AJ27" s="5">
        <f t="shared" si="10"/>
        <v>1.117804207293736</v>
      </c>
      <c r="AK27" s="5">
        <f>AJ27*(Index!$G$16/Index!$G$15)</f>
        <v>1.1457493124760794</v>
      </c>
      <c r="AM27" s="7">
        <v>433.5</v>
      </c>
      <c r="AN27" s="8">
        <f t="shared" si="11"/>
        <v>433.50144162808846</v>
      </c>
    </row>
    <row r="28" spans="1:40" ht="15" customHeight="1">
      <c r="A28" s="2" t="s">
        <v>1259</v>
      </c>
      <c r="B28" s="2" t="s">
        <v>56</v>
      </c>
      <c r="C28" s="2" t="s">
        <v>48</v>
      </c>
      <c r="D28" s="2">
        <v>2</v>
      </c>
      <c r="E28" s="2" t="s">
        <v>22</v>
      </c>
      <c r="F28" s="7">
        <v>248.64709999999999</v>
      </c>
      <c r="G28" s="5">
        <f t="shared" si="0"/>
        <v>249.66655311</v>
      </c>
      <c r="H28" s="5">
        <f t="shared" si="1"/>
        <v>253.536384683205</v>
      </c>
      <c r="I28" s="10">
        <f>H28*Index!$H$16</f>
        <v>346.92824780538274</v>
      </c>
      <c r="K28" s="7">
        <v>47.529927897199265</v>
      </c>
      <c r="L28" s="5">
        <f t="shared" si="2"/>
        <v>48.266641779605855</v>
      </c>
      <c r="M28" s="5">
        <f>L28*(Index!$G$16/Index!$G$15)</f>
        <v>49.473307824095997</v>
      </c>
      <c r="O28" s="15">
        <v>1.1222493280000001</v>
      </c>
      <c r="P28" s="7">
        <v>26.306625449999999</v>
      </c>
      <c r="Q28" s="7">
        <v>29.522592750000001</v>
      </c>
      <c r="R28" s="8">
        <f t="shared" si="3"/>
        <v>29.52</v>
      </c>
      <c r="S28" s="5">
        <f t="shared" si="4"/>
        <v>29.643635380275001</v>
      </c>
      <c r="T28" s="5">
        <f t="shared" si="5"/>
        <v>30.103111728669266</v>
      </c>
      <c r="U28" s="10">
        <f>T28*Index!$H$16</f>
        <v>41.19179903336655</v>
      </c>
      <c r="W28" s="7">
        <v>4.18669014457664</v>
      </c>
      <c r="X28" s="5">
        <f t="shared" si="6"/>
        <v>4.2515838418175784</v>
      </c>
      <c r="Y28" s="5">
        <f>X28*(Index!$G$16/Index!$G$15)</f>
        <v>4.3578734378630175</v>
      </c>
      <c r="AA28" s="16">
        <v>4.4029728569906101</v>
      </c>
      <c r="AB28" s="7">
        <v>1.58074999829631</v>
      </c>
      <c r="AC28" s="7">
        <v>6.9599993361866197</v>
      </c>
      <c r="AD28" s="8">
        <f t="shared" si="7"/>
        <v>6.96</v>
      </c>
      <c r="AE28" s="5">
        <f t="shared" si="8"/>
        <v>6.9885353334649718</v>
      </c>
      <c r="AF28" s="5">
        <f t="shared" si="9"/>
        <v>7.0968576311336795</v>
      </c>
      <c r="AG28" s="10">
        <f>AF28*Index!$H$16</f>
        <v>9.7110337278409702</v>
      </c>
      <c r="AI28" s="7">
        <v>1.1410137775245901</v>
      </c>
      <c r="AJ28" s="5">
        <f t="shared" si="10"/>
        <v>1.1586994910762214</v>
      </c>
      <c r="AK28" s="5">
        <f>AJ28*(Index!$G$16/Index!$G$15)</f>
        <v>1.1876669783531268</v>
      </c>
      <c r="AM28" s="7">
        <v>452.85</v>
      </c>
      <c r="AN28" s="8">
        <f t="shared" si="11"/>
        <v>452.84992880690243</v>
      </c>
    </row>
    <row r="29" spans="1:40" ht="15" customHeight="1">
      <c r="A29" s="2" t="s">
        <v>1260</v>
      </c>
      <c r="B29" s="2" t="s">
        <v>56</v>
      </c>
      <c r="C29" s="2" t="s">
        <v>48</v>
      </c>
      <c r="D29" s="2">
        <v>2</v>
      </c>
      <c r="E29" s="2" t="s">
        <v>23</v>
      </c>
      <c r="F29" s="7">
        <v>247.06863569999999</v>
      </c>
      <c r="G29" s="5">
        <f t="shared" si="0"/>
        <v>248.08161710636998</v>
      </c>
      <c r="H29" s="5">
        <f t="shared" si="1"/>
        <v>251.92688217151874</v>
      </c>
      <c r="I29" s="10">
        <f>H29*Index!$H$16</f>
        <v>344.72587402413876</v>
      </c>
      <c r="K29" s="7">
        <v>47.529927897199265</v>
      </c>
      <c r="L29" s="5">
        <f t="shared" si="2"/>
        <v>48.266641779605855</v>
      </c>
      <c r="M29" s="5">
        <f>L29*(Index!$G$16/Index!$G$15)</f>
        <v>49.473307824095997</v>
      </c>
      <c r="O29" s="15">
        <v>1.1222493280000001</v>
      </c>
      <c r="P29" s="7">
        <v>26.306625449999999</v>
      </c>
      <c r="Q29" s="7">
        <v>29.522592750000001</v>
      </c>
      <c r="R29" s="8">
        <f t="shared" si="3"/>
        <v>29.52</v>
      </c>
      <c r="S29" s="5">
        <f t="shared" si="4"/>
        <v>29.643635380275001</v>
      </c>
      <c r="T29" s="5">
        <f t="shared" si="5"/>
        <v>30.103111728669266</v>
      </c>
      <c r="U29" s="10">
        <f>T29*Index!$H$16</f>
        <v>41.19179903336655</v>
      </c>
      <c r="W29" s="7">
        <v>4.2324880312994404</v>
      </c>
      <c r="X29" s="5">
        <f t="shared" si="6"/>
        <v>4.298091595784582</v>
      </c>
      <c r="Y29" s="5">
        <f>X29*(Index!$G$16/Index!$G$15)</f>
        <v>4.4055438856791964</v>
      </c>
      <c r="AA29" s="16">
        <v>4.8261767063939898</v>
      </c>
      <c r="AB29" s="7">
        <v>1.7552760418789799</v>
      </c>
      <c r="AC29" s="7">
        <v>8.4712723466077904</v>
      </c>
      <c r="AD29" s="8">
        <f t="shared" si="7"/>
        <v>8.4700000000000006</v>
      </c>
      <c r="AE29" s="5">
        <f t="shared" si="8"/>
        <v>8.506004563228867</v>
      </c>
      <c r="AF29" s="5">
        <f t="shared" si="9"/>
        <v>8.6378476339589145</v>
      </c>
      <c r="AG29" s="10">
        <f>AF29*Index!$H$16</f>
        <v>11.819657948517509</v>
      </c>
      <c r="AI29" s="7">
        <v>1.10074269551328</v>
      </c>
      <c r="AJ29" s="5">
        <f t="shared" si="10"/>
        <v>1.117804207293736</v>
      </c>
      <c r="AK29" s="5">
        <f>AJ29*(Index!$G$16/Index!$G$15)</f>
        <v>1.1457493124760794</v>
      </c>
      <c r="AM29" s="7">
        <v>452.76</v>
      </c>
      <c r="AN29" s="8">
        <f t="shared" si="11"/>
        <v>452.76193202827409</v>
      </c>
    </row>
    <row r="30" spans="1:40" ht="15" customHeight="1">
      <c r="A30" s="2" t="s">
        <v>1261</v>
      </c>
      <c r="B30" s="2" t="s">
        <v>56</v>
      </c>
      <c r="C30" s="2" t="s">
        <v>48</v>
      </c>
      <c r="D30" s="2">
        <v>3</v>
      </c>
      <c r="E30" s="2" t="s">
        <v>22</v>
      </c>
      <c r="F30" s="7">
        <v>248.64709999999999</v>
      </c>
      <c r="G30" s="5">
        <f t="shared" si="0"/>
        <v>249.66655311</v>
      </c>
      <c r="H30" s="5">
        <f t="shared" si="1"/>
        <v>253.536384683205</v>
      </c>
      <c r="I30" s="10">
        <f>H30*Index!$H$16</f>
        <v>346.92824780538274</v>
      </c>
      <c r="K30" s="7">
        <v>62.983544399128384</v>
      </c>
      <c r="L30" s="5">
        <f t="shared" si="2"/>
        <v>63.959789337314881</v>
      </c>
      <c r="M30" s="5">
        <f>L30*(Index!$G$16/Index!$G$15)</f>
        <v>65.558784070747748</v>
      </c>
      <c r="O30" s="15">
        <v>1.1222493280000001</v>
      </c>
      <c r="P30" s="7">
        <v>26.306625449999999</v>
      </c>
      <c r="Q30" s="7">
        <v>29.522592750000001</v>
      </c>
      <c r="R30" s="8">
        <f t="shared" si="3"/>
        <v>29.52</v>
      </c>
      <c r="S30" s="5">
        <f t="shared" si="4"/>
        <v>29.643635380275001</v>
      </c>
      <c r="T30" s="5">
        <f t="shared" si="5"/>
        <v>30.103111728669266</v>
      </c>
      <c r="U30" s="10">
        <f>T30*Index!$H$16</f>
        <v>41.19179903336655</v>
      </c>
      <c r="W30" s="7">
        <v>4.18669014457664</v>
      </c>
      <c r="X30" s="5">
        <f t="shared" si="6"/>
        <v>4.2515838418175784</v>
      </c>
      <c r="Y30" s="5">
        <f>X30*(Index!$G$16/Index!$G$15)</f>
        <v>4.3578734378630175</v>
      </c>
      <c r="AA30" s="16">
        <v>4.4029728569906101</v>
      </c>
      <c r="AB30" s="7">
        <v>1.58074999829631</v>
      </c>
      <c r="AC30" s="7">
        <v>6.9599993361866197</v>
      </c>
      <c r="AD30" s="8">
        <f t="shared" si="7"/>
        <v>6.96</v>
      </c>
      <c r="AE30" s="5">
        <f t="shared" si="8"/>
        <v>6.9885353334649718</v>
      </c>
      <c r="AF30" s="5">
        <f t="shared" si="9"/>
        <v>7.0968576311336795</v>
      </c>
      <c r="AG30" s="10">
        <f>AF30*Index!$H$16</f>
        <v>9.7110337278409702</v>
      </c>
      <c r="AI30" s="7">
        <v>1.1410137775245901</v>
      </c>
      <c r="AJ30" s="5">
        <f t="shared" si="10"/>
        <v>1.1586994910762214</v>
      </c>
      <c r="AK30" s="5">
        <f>AJ30*(Index!$G$16/Index!$G$15)</f>
        <v>1.1876669783531268</v>
      </c>
      <c r="AM30" s="7">
        <v>468.94</v>
      </c>
      <c r="AN30" s="8">
        <f t="shared" si="11"/>
        <v>468.93540505355418</v>
      </c>
    </row>
    <row r="31" spans="1:40" ht="15" customHeight="1">
      <c r="A31" s="2" t="s">
        <v>1262</v>
      </c>
      <c r="B31" s="2" t="s">
        <v>56</v>
      </c>
      <c r="C31" s="2" t="s">
        <v>48</v>
      </c>
      <c r="D31" s="2">
        <v>3</v>
      </c>
      <c r="E31" s="2" t="s">
        <v>23</v>
      </c>
      <c r="F31" s="7">
        <v>264.21784869999999</v>
      </c>
      <c r="G31" s="5">
        <f t="shared" si="0"/>
        <v>265.30114187967001</v>
      </c>
      <c r="H31" s="5">
        <f t="shared" si="1"/>
        <v>269.4133095788049</v>
      </c>
      <c r="I31" s="10">
        <f>H31*Index!$H$16</f>
        <v>368.6535466868454</v>
      </c>
      <c r="K31" s="7">
        <v>62.983544399128384</v>
      </c>
      <c r="L31" s="5">
        <f t="shared" si="2"/>
        <v>63.959789337314881</v>
      </c>
      <c r="M31" s="5">
        <f>L31*(Index!$G$16/Index!$G$15)</f>
        <v>65.558784070747748</v>
      </c>
      <c r="O31" s="15">
        <v>1.1222493280000001</v>
      </c>
      <c r="P31" s="7">
        <v>26.306625449999999</v>
      </c>
      <c r="Q31" s="7">
        <v>29.522592750000001</v>
      </c>
      <c r="R31" s="8">
        <f t="shared" si="3"/>
        <v>29.52</v>
      </c>
      <c r="S31" s="5">
        <f t="shared" si="4"/>
        <v>29.643635380275001</v>
      </c>
      <c r="T31" s="5">
        <f t="shared" si="5"/>
        <v>30.103111728669266</v>
      </c>
      <c r="U31" s="10">
        <f>T31*Index!$H$16</f>
        <v>41.19179903336655</v>
      </c>
      <c r="W31" s="7">
        <v>4.2324880312994404</v>
      </c>
      <c r="X31" s="5">
        <f t="shared" si="6"/>
        <v>4.298091595784582</v>
      </c>
      <c r="Y31" s="5">
        <f>X31*(Index!$G$16/Index!$G$15)</f>
        <v>4.4055438856791964</v>
      </c>
      <c r="AA31" s="16">
        <v>4.8261767063939898</v>
      </c>
      <c r="AB31" s="7">
        <v>1.7552760418789799</v>
      </c>
      <c r="AC31" s="7">
        <v>8.4712723466077904</v>
      </c>
      <c r="AD31" s="8">
        <f t="shared" si="7"/>
        <v>8.4700000000000006</v>
      </c>
      <c r="AE31" s="5">
        <f t="shared" si="8"/>
        <v>8.506004563228867</v>
      </c>
      <c r="AF31" s="5">
        <f t="shared" si="9"/>
        <v>8.6378476339589145</v>
      </c>
      <c r="AG31" s="10">
        <f>AF31*Index!$H$16</f>
        <v>11.819657948517509</v>
      </c>
      <c r="AI31" s="7">
        <v>1.10074269551328</v>
      </c>
      <c r="AJ31" s="5">
        <f t="shared" si="10"/>
        <v>1.117804207293736</v>
      </c>
      <c r="AK31" s="5">
        <f>AJ31*(Index!$G$16/Index!$G$15)</f>
        <v>1.1457493124760794</v>
      </c>
      <c r="AM31" s="7">
        <v>492.78</v>
      </c>
      <c r="AN31" s="8">
        <f t="shared" si="11"/>
        <v>492.77508093763248</v>
      </c>
    </row>
    <row r="32" spans="1:40" ht="15" customHeight="1">
      <c r="A32" s="2" t="s">
        <v>1263</v>
      </c>
      <c r="B32" s="2" t="s">
        <v>56</v>
      </c>
      <c r="C32" s="2" t="s">
        <v>48</v>
      </c>
      <c r="D32" s="2">
        <v>4</v>
      </c>
      <c r="E32" s="2" t="s">
        <v>22</v>
      </c>
      <c r="F32" s="7">
        <v>248.64709999999999</v>
      </c>
      <c r="G32" s="5">
        <f t="shared" si="0"/>
        <v>249.66655311</v>
      </c>
      <c r="H32" s="5">
        <f t="shared" si="1"/>
        <v>253.536384683205</v>
      </c>
      <c r="I32" s="10">
        <f>H32*Index!$H$16</f>
        <v>346.92824780538274</v>
      </c>
      <c r="K32" s="7">
        <v>76.518916649378497</v>
      </c>
      <c r="L32" s="5">
        <f t="shared" si="2"/>
        <v>77.704959857443868</v>
      </c>
      <c r="M32" s="5">
        <f>L32*(Index!$G$16/Index!$G$15)</f>
        <v>79.647583853879951</v>
      </c>
      <c r="O32" s="15">
        <v>1.7360967629999999</v>
      </c>
      <c r="P32" s="7">
        <v>26.579189190000001</v>
      </c>
      <c r="Q32" s="7">
        <v>46.144044299999997</v>
      </c>
      <c r="R32" s="8">
        <f t="shared" si="3"/>
        <v>46.14</v>
      </c>
      <c r="S32" s="5">
        <f t="shared" si="4"/>
        <v>46.333234881629998</v>
      </c>
      <c r="T32" s="5">
        <f t="shared" si="5"/>
        <v>47.051400022295269</v>
      </c>
      <c r="U32" s="10">
        <f>T32*Index!$H$16</f>
        <v>64.383105355553951</v>
      </c>
      <c r="W32" s="7">
        <v>6.4767240419316501</v>
      </c>
      <c r="X32" s="5">
        <f t="shared" si="6"/>
        <v>6.5771132645815911</v>
      </c>
      <c r="Y32" s="5">
        <f>X32*(Index!$G$16/Index!$G$15)</f>
        <v>6.74154109619613</v>
      </c>
      <c r="AA32" s="16">
        <v>4.4029728569906101</v>
      </c>
      <c r="AB32" s="7">
        <v>1.58074999829631</v>
      </c>
      <c r="AC32" s="7">
        <v>6.9599993361866197</v>
      </c>
      <c r="AD32" s="8">
        <f t="shared" si="7"/>
        <v>6.96</v>
      </c>
      <c r="AE32" s="5">
        <f t="shared" si="8"/>
        <v>6.9885353334649718</v>
      </c>
      <c r="AF32" s="5">
        <f t="shared" si="9"/>
        <v>7.0968576311336795</v>
      </c>
      <c r="AG32" s="10">
        <f>AF32*Index!$H$16</f>
        <v>9.7110337278409702</v>
      </c>
      <c r="AI32" s="7">
        <v>1.1410137775245901</v>
      </c>
      <c r="AJ32" s="5">
        <f t="shared" si="10"/>
        <v>1.1586994910762214</v>
      </c>
      <c r="AK32" s="5">
        <f>AJ32*(Index!$G$16/Index!$G$15)</f>
        <v>1.1876669783531268</v>
      </c>
      <c r="AM32" s="7">
        <v>508.6</v>
      </c>
      <c r="AN32" s="8">
        <f t="shared" si="11"/>
        <v>508.59917881720691</v>
      </c>
    </row>
    <row r="33" spans="1:41" ht="15" customHeight="1">
      <c r="A33" s="2" t="s">
        <v>1264</v>
      </c>
      <c r="B33" s="2" t="s">
        <v>56</v>
      </c>
      <c r="C33" s="2" t="s">
        <v>48</v>
      </c>
      <c r="D33" s="2">
        <v>4</v>
      </c>
      <c r="E33" s="2" t="s">
        <v>23</v>
      </c>
      <c r="F33" s="7">
        <v>284.08</v>
      </c>
      <c r="G33" s="5">
        <f t="shared" si="0"/>
        <v>285.24472800000001</v>
      </c>
      <c r="H33" s="5">
        <f t="shared" si="1"/>
        <v>289.66602128400001</v>
      </c>
      <c r="I33" s="10">
        <f>H33*Index!$H$16</f>
        <v>396.36648340782227</v>
      </c>
      <c r="K33" s="7">
        <v>76.518916649378497</v>
      </c>
      <c r="L33" s="5">
        <f t="shared" si="2"/>
        <v>77.704959857443868</v>
      </c>
      <c r="M33" s="5">
        <f>L33*(Index!$G$16/Index!$G$15)</f>
        <v>79.647583853879951</v>
      </c>
      <c r="O33" s="15">
        <v>1.7360967629999999</v>
      </c>
      <c r="P33" s="7">
        <v>26.579189190000001</v>
      </c>
      <c r="Q33" s="7">
        <v>46.144044299999997</v>
      </c>
      <c r="R33" s="8">
        <f t="shared" si="3"/>
        <v>46.14</v>
      </c>
      <c r="S33" s="5">
        <f t="shared" si="4"/>
        <v>46.333234881629998</v>
      </c>
      <c r="T33" s="5">
        <f t="shared" si="5"/>
        <v>47.051400022295269</v>
      </c>
      <c r="U33" s="10">
        <f>T33*Index!$H$16</f>
        <v>64.383105355553951</v>
      </c>
      <c r="W33" s="7">
        <v>6.5475724361916203</v>
      </c>
      <c r="X33" s="5">
        <f t="shared" si="6"/>
        <v>6.6490598089525905</v>
      </c>
      <c r="Y33" s="5">
        <f>X33*(Index!$G$16/Index!$G$15)</f>
        <v>6.8152863041764045</v>
      </c>
      <c r="AA33" s="16">
        <v>4.8261767063939898</v>
      </c>
      <c r="AB33" s="7">
        <v>1.7552760418789799</v>
      </c>
      <c r="AC33" s="7">
        <v>8.4712723466077904</v>
      </c>
      <c r="AD33" s="8">
        <f t="shared" si="7"/>
        <v>8.4700000000000006</v>
      </c>
      <c r="AE33" s="5">
        <f t="shared" si="8"/>
        <v>8.506004563228867</v>
      </c>
      <c r="AF33" s="5">
        <f t="shared" si="9"/>
        <v>8.6378476339589145</v>
      </c>
      <c r="AG33" s="10">
        <f>AF33*Index!$H$16</f>
        <v>11.819657948517509</v>
      </c>
      <c r="AI33" s="7">
        <v>1.10074269551328</v>
      </c>
      <c r="AJ33" s="5">
        <f t="shared" si="10"/>
        <v>1.117804207293736</v>
      </c>
      <c r="AK33" s="5">
        <f>AJ33*(Index!$G$16/Index!$G$15)</f>
        <v>1.1457493124760794</v>
      </c>
      <c r="AM33" s="7">
        <v>560.17999999999995</v>
      </c>
      <c r="AN33" s="8">
        <f t="shared" si="11"/>
        <v>560.1778661824261</v>
      </c>
    </row>
    <row r="34" spans="1:41" ht="15" customHeight="1">
      <c r="A34" s="2" t="s">
        <v>1265</v>
      </c>
      <c r="B34" s="2" t="s">
        <v>57</v>
      </c>
      <c r="C34" s="2" t="s">
        <v>49</v>
      </c>
      <c r="D34" s="2"/>
      <c r="E34" s="2" t="s">
        <v>22</v>
      </c>
      <c r="F34" s="7">
        <v>293.22000000000003</v>
      </c>
      <c r="G34" s="5">
        <f t="shared" si="0"/>
        <v>294.42220200000003</v>
      </c>
      <c r="H34" s="5">
        <f t="shared" si="1"/>
        <v>298.98574613100004</v>
      </c>
      <c r="I34" s="10">
        <f>H34*Index!$H$16</f>
        <v>409.11919270924267</v>
      </c>
      <c r="K34" s="7">
        <v>39.998537062123404</v>
      </c>
      <c r="L34" s="5">
        <f t="shared" si="2"/>
        <v>40.61851438658632</v>
      </c>
      <c r="M34" s="5">
        <f>L34*(Index!$G$16/Index!$G$15)</f>
        <v>41.633977246250971</v>
      </c>
      <c r="O34" s="15">
        <v>0.37814394000000001</v>
      </c>
      <c r="P34" s="7">
        <v>22.732744490000002</v>
      </c>
      <c r="Q34" s="7">
        <v>8.5962495719999996</v>
      </c>
      <c r="R34" s="8">
        <f t="shared" si="3"/>
        <v>8.6</v>
      </c>
      <c r="S34" s="5">
        <f t="shared" si="4"/>
        <v>8.6314941952451996</v>
      </c>
      <c r="T34" s="5">
        <f t="shared" si="5"/>
        <v>8.7652823552715002</v>
      </c>
      <c r="U34" s="10">
        <f>T34*Index!$H$16</f>
        <v>11.994034121901004</v>
      </c>
      <c r="W34" s="7">
        <v>1.41071281362948</v>
      </c>
      <c r="X34" s="5">
        <f t="shared" si="6"/>
        <v>1.4325788622407369</v>
      </c>
      <c r="Y34" s="5">
        <f>X34*(Index!$G$16/Index!$G$15)</f>
        <v>1.4683933337967552</v>
      </c>
      <c r="AA34" s="16">
        <v>4.4029728569906101</v>
      </c>
      <c r="AB34" s="7">
        <v>1.58074999829631</v>
      </c>
      <c r="AC34" s="7">
        <v>6.9599993361866197</v>
      </c>
      <c r="AD34" s="8">
        <f t="shared" si="7"/>
        <v>6.96</v>
      </c>
      <c r="AE34" s="5">
        <f t="shared" si="8"/>
        <v>6.9885353334649718</v>
      </c>
      <c r="AF34" s="5">
        <f t="shared" si="9"/>
        <v>7.0968576311336795</v>
      </c>
      <c r="AG34" s="10">
        <f>AF34*Index!$H$16</f>
        <v>9.7110337278409702</v>
      </c>
      <c r="AI34" s="7">
        <v>1.1410137775245901</v>
      </c>
      <c r="AJ34" s="5">
        <f t="shared" si="10"/>
        <v>1.1586994910762214</v>
      </c>
      <c r="AK34" s="5">
        <f>AJ34*(Index!$G$16/Index!$G$15)</f>
        <v>1.1876669783531268</v>
      </c>
      <c r="AM34" s="7">
        <v>475.11</v>
      </c>
      <c r="AN34" s="8">
        <f t="shared" si="11"/>
        <v>475.11429811738554</v>
      </c>
    </row>
    <row r="35" spans="1:41">
      <c r="A35" s="2" t="s">
        <v>1266</v>
      </c>
      <c r="B35" s="2" t="s">
        <v>57</v>
      </c>
      <c r="C35" s="2" t="s">
        <v>49</v>
      </c>
      <c r="D35" s="2">
        <v>1</v>
      </c>
      <c r="E35" s="2" t="s">
        <v>23</v>
      </c>
      <c r="F35" s="7">
        <v>307.03584540000003</v>
      </c>
      <c r="G35" s="5">
        <f t="shared" si="0"/>
        <v>308.29469236614</v>
      </c>
      <c r="H35" s="5">
        <f t="shared" si="1"/>
        <v>313.07326009781519</v>
      </c>
      <c r="I35" s="10">
        <f>H35*Index!$H$16</f>
        <v>428.39593889519074</v>
      </c>
      <c r="K35" s="7">
        <v>38.004670340674259</v>
      </c>
      <c r="L35" s="5">
        <f t="shared" si="2"/>
        <v>38.593742730954716</v>
      </c>
      <c r="M35" s="5">
        <f>L35*(Index!$G$16/Index!$G$15)</f>
        <v>39.55858629922858</v>
      </c>
      <c r="O35" s="15">
        <v>1.0154517169999999</v>
      </c>
      <c r="P35" s="7">
        <v>26.42972868</v>
      </c>
      <c r="Q35" s="7">
        <v>26.83811335</v>
      </c>
      <c r="R35" s="8">
        <f t="shared" si="3"/>
        <v>26.84</v>
      </c>
      <c r="S35" s="5">
        <f t="shared" si="4"/>
        <v>26.948149614735001</v>
      </c>
      <c r="T35" s="5">
        <f t="shared" si="5"/>
        <v>27.365845933763396</v>
      </c>
      <c r="U35" s="10">
        <f>T35*Index!$H$16</f>
        <v>37.44624264235437</v>
      </c>
      <c r="W35" s="7">
        <v>3.8297080055623001</v>
      </c>
      <c r="X35" s="5">
        <f t="shared" si="6"/>
        <v>3.889068479648516</v>
      </c>
      <c r="Y35" s="5">
        <f>X35*(Index!$G$16/Index!$G$15)</f>
        <v>3.9862951916397287</v>
      </c>
      <c r="AA35" s="16">
        <v>4.8261767063939898</v>
      </c>
      <c r="AB35" s="7">
        <v>1.7552760418789799</v>
      </c>
      <c r="AC35" s="7">
        <v>8.4712723466077904</v>
      </c>
      <c r="AD35" s="8">
        <f t="shared" si="7"/>
        <v>8.4700000000000006</v>
      </c>
      <c r="AE35" s="5">
        <f t="shared" si="8"/>
        <v>8.506004563228867</v>
      </c>
      <c r="AF35" s="5">
        <f t="shared" si="9"/>
        <v>8.6378476339589145</v>
      </c>
      <c r="AG35" s="10">
        <f>AF35*Index!$H$16</f>
        <v>11.819657948517509</v>
      </c>
      <c r="AI35" s="7">
        <v>1.10074269551328</v>
      </c>
      <c r="AJ35" s="5">
        <f t="shared" si="10"/>
        <v>1.117804207293736</v>
      </c>
      <c r="AK35" s="5">
        <f>AJ35*(Index!$G$16/Index!$G$15)</f>
        <v>1.1457493124760794</v>
      </c>
      <c r="AM35" s="7">
        <v>522.35</v>
      </c>
      <c r="AN35" s="8">
        <f t="shared" si="11"/>
        <v>522.35247028940694</v>
      </c>
    </row>
    <row r="36" spans="1:41" ht="15" customHeight="1">
      <c r="A36" s="2" t="s">
        <v>1267</v>
      </c>
      <c r="B36" s="2" t="s">
        <v>57</v>
      </c>
      <c r="C36" s="2" t="s">
        <v>49</v>
      </c>
      <c r="D36" s="2">
        <v>2</v>
      </c>
      <c r="E36" s="2" t="s">
        <v>22</v>
      </c>
      <c r="F36" s="7">
        <v>305.73349999999999</v>
      </c>
      <c r="G36" s="5">
        <f t="shared" si="0"/>
        <v>306.98700735</v>
      </c>
      <c r="H36" s="5">
        <f t="shared" si="1"/>
        <v>311.74530596392503</v>
      </c>
      <c r="I36" s="10">
        <f>H36*Index!$H$16</f>
        <v>426.57882376431093</v>
      </c>
      <c r="K36" s="7">
        <v>47.529927897199265</v>
      </c>
      <c r="L36" s="5">
        <f t="shared" si="2"/>
        <v>48.266641779605855</v>
      </c>
      <c r="M36" s="5">
        <f>L36*(Index!$G$16/Index!$G$15)</f>
        <v>49.473307824095997</v>
      </c>
      <c r="O36" s="15">
        <v>1.0154517169999999</v>
      </c>
      <c r="P36" s="7">
        <v>26.42972868</v>
      </c>
      <c r="Q36" s="7">
        <v>26.83811335</v>
      </c>
      <c r="R36" s="8">
        <f t="shared" si="3"/>
        <v>26.84</v>
      </c>
      <c r="S36" s="5">
        <f t="shared" si="4"/>
        <v>26.948149614735001</v>
      </c>
      <c r="T36" s="5">
        <f t="shared" si="5"/>
        <v>27.365845933763396</v>
      </c>
      <c r="U36" s="10">
        <f>T36*Index!$H$16</f>
        <v>37.44624264235437</v>
      </c>
      <c r="W36" s="7">
        <v>3.7882684238970601</v>
      </c>
      <c r="X36" s="5">
        <f t="shared" si="6"/>
        <v>3.8469865844674649</v>
      </c>
      <c r="Y36" s="5">
        <f>X36*(Index!$G$16/Index!$G$15)</f>
        <v>3.943161249079151</v>
      </c>
      <c r="AA36" s="16">
        <v>4.4029728569906101</v>
      </c>
      <c r="AB36" s="7">
        <v>1.58074999829631</v>
      </c>
      <c r="AC36" s="7">
        <v>6.9599993361866197</v>
      </c>
      <c r="AD36" s="8">
        <f t="shared" si="7"/>
        <v>6.96</v>
      </c>
      <c r="AE36" s="5">
        <f t="shared" si="8"/>
        <v>6.9885353334649718</v>
      </c>
      <c r="AF36" s="5">
        <f t="shared" si="9"/>
        <v>7.0968576311336795</v>
      </c>
      <c r="AG36" s="10">
        <f>AF36*Index!$H$16</f>
        <v>9.7110337278409702</v>
      </c>
      <c r="AI36" s="7">
        <v>1.1410137775245901</v>
      </c>
      <c r="AJ36" s="5">
        <f t="shared" si="10"/>
        <v>1.1586994910762214</v>
      </c>
      <c r="AK36" s="5">
        <f>AJ36*(Index!$G$16/Index!$G$15)</f>
        <v>1.1876669783531268</v>
      </c>
      <c r="AM36" s="7">
        <v>528.34</v>
      </c>
      <c r="AN36" s="8">
        <f t="shared" si="11"/>
        <v>528.34023618603453</v>
      </c>
    </row>
    <row r="37" spans="1:41" ht="15" customHeight="1">
      <c r="A37" s="2" t="s">
        <v>1268</v>
      </c>
      <c r="B37" s="2" t="s">
        <v>57</v>
      </c>
      <c r="C37" s="2" t="s">
        <v>49</v>
      </c>
      <c r="D37" s="2">
        <v>2</v>
      </c>
      <c r="E37" s="2" t="s">
        <v>23</v>
      </c>
      <c r="F37" s="7">
        <v>306.3659639</v>
      </c>
      <c r="G37" s="5">
        <f t="shared" si="0"/>
        <v>307.62206435198999</v>
      </c>
      <c r="H37" s="5">
        <f t="shared" si="1"/>
        <v>312.39020634944586</v>
      </c>
      <c r="I37" s="10">
        <f>H37*Index!$H$16</f>
        <v>427.46127762211643</v>
      </c>
      <c r="K37" s="7">
        <v>47.529927897199265</v>
      </c>
      <c r="L37" s="5">
        <f t="shared" si="2"/>
        <v>48.266641779605855</v>
      </c>
      <c r="M37" s="5">
        <f>L37*(Index!$G$16/Index!$G$15)</f>
        <v>49.473307824095997</v>
      </c>
      <c r="O37" s="15">
        <v>1.0154517169999999</v>
      </c>
      <c r="P37" s="7">
        <v>26.42972868</v>
      </c>
      <c r="Q37" s="7">
        <v>26.83811335</v>
      </c>
      <c r="R37" s="8">
        <f t="shared" si="3"/>
        <v>26.84</v>
      </c>
      <c r="S37" s="5">
        <f t="shared" si="4"/>
        <v>26.948149614735001</v>
      </c>
      <c r="T37" s="5">
        <f t="shared" si="5"/>
        <v>27.365845933763396</v>
      </c>
      <c r="U37" s="10">
        <f>T37*Index!$H$16</f>
        <v>37.44624264235437</v>
      </c>
      <c r="W37" s="7">
        <v>3.8297080055623001</v>
      </c>
      <c r="X37" s="5">
        <f t="shared" si="6"/>
        <v>3.889068479648516</v>
      </c>
      <c r="Y37" s="5">
        <f>X37*(Index!$G$16/Index!$G$15)</f>
        <v>3.9862951916397287</v>
      </c>
      <c r="AA37" s="16">
        <v>4.8261767063939898</v>
      </c>
      <c r="AB37" s="7">
        <v>1.7552760418789799</v>
      </c>
      <c r="AC37" s="7">
        <v>8.4712723466077904</v>
      </c>
      <c r="AD37" s="8">
        <f t="shared" si="7"/>
        <v>8.4700000000000006</v>
      </c>
      <c r="AE37" s="5">
        <f t="shared" si="8"/>
        <v>8.506004563228867</v>
      </c>
      <c r="AF37" s="5">
        <f t="shared" si="9"/>
        <v>8.6378476339589145</v>
      </c>
      <c r="AG37" s="10">
        <f>AF37*Index!$H$16</f>
        <v>11.819657948517509</v>
      </c>
      <c r="AI37" s="7">
        <v>1.10074269551328</v>
      </c>
      <c r="AJ37" s="5">
        <f t="shared" si="10"/>
        <v>1.117804207293736</v>
      </c>
      <c r="AK37" s="5">
        <f>AJ37*(Index!$G$16/Index!$G$15)</f>
        <v>1.1457493124760794</v>
      </c>
      <c r="AM37" s="7">
        <v>531.33000000000004</v>
      </c>
      <c r="AN37" s="8">
        <f t="shared" si="11"/>
        <v>531.33253054120007</v>
      </c>
    </row>
    <row r="38" spans="1:41" ht="15" customHeight="1">
      <c r="A38" s="2" t="s">
        <v>1269</v>
      </c>
      <c r="B38" s="2" t="s">
        <v>57</v>
      </c>
      <c r="C38" s="2" t="s">
        <v>49</v>
      </c>
      <c r="D38" s="2">
        <v>3</v>
      </c>
      <c r="E38" s="2" t="s">
        <v>22</v>
      </c>
      <c r="F38" s="7">
        <v>305.73349999999999</v>
      </c>
      <c r="G38" s="5">
        <f t="shared" si="0"/>
        <v>306.98700735</v>
      </c>
      <c r="H38" s="5">
        <f t="shared" si="1"/>
        <v>311.74530596392503</v>
      </c>
      <c r="I38" s="10">
        <f>H38*Index!$H$16</f>
        <v>426.57882376431093</v>
      </c>
      <c r="K38" s="7">
        <v>62.983544399128384</v>
      </c>
      <c r="L38" s="5">
        <f t="shared" si="2"/>
        <v>63.959789337314881</v>
      </c>
      <c r="M38" s="5">
        <f>L38*(Index!$G$16/Index!$G$15)</f>
        <v>65.558784070747748</v>
      </c>
      <c r="O38" s="15">
        <v>1.0154517169999999</v>
      </c>
      <c r="P38" s="7">
        <v>26.42972868</v>
      </c>
      <c r="Q38" s="7">
        <v>26.83811335</v>
      </c>
      <c r="R38" s="8">
        <f t="shared" si="3"/>
        <v>26.84</v>
      </c>
      <c r="S38" s="5">
        <f t="shared" si="4"/>
        <v>26.948149614735001</v>
      </c>
      <c r="T38" s="5">
        <f t="shared" si="5"/>
        <v>27.365845933763396</v>
      </c>
      <c r="U38" s="10">
        <f>T38*Index!$H$16</f>
        <v>37.44624264235437</v>
      </c>
      <c r="W38" s="7">
        <v>3.7882684238970601</v>
      </c>
      <c r="X38" s="5">
        <f t="shared" si="6"/>
        <v>3.8469865844674649</v>
      </c>
      <c r="Y38" s="5">
        <f>X38*(Index!$G$16/Index!$G$15)</f>
        <v>3.943161249079151</v>
      </c>
      <c r="AA38" s="16">
        <v>4.4029728569906101</v>
      </c>
      <c r="AB38" s="7">
        <v>1.58074999829631</v>
      </c>
      <c r="AC38" s="7">
        <v>6.9599993361866197</v>
      </c>
      <c r="AD38" s="8">
        <f t="shared" si="7"/>
        <v>6.96</v>
      </c>
      <c r="AE38" s="5">
        <f t="shared" si="8"/>
        <v>6.9885353334649718</v>
      </c>
      <c r="AF38" s="5">
        <f t="shared" si="9"/>
        <v>7.0968576311336795</v>
      </c>
      <c r="AG38" s="10">
        <f>AF38*Index!$H$16</f>
        <v>9.7110337278409702</v>
      </c>
      <c r="AI38" s="7">
        <v>1.1410137775245901</v>
      </c>
      <c r="AJ38" s="5">
        <f t="shared" si="10"/>
        <v>1.1586994910762214</v>
      </c>
      <c r="AK38" s="5">
        <f>AJ38*(Index!$G$16/Index!$G$15)</f>
        <v>1.1876669783531268</v>
      </c>
      <c r="AM38" s="7">
        <v>544.42999999999995</v>
      </c>
      <c r="AN38" s="8">
        <f t="shared" si="11"/>
        <v>544.42571243268628</v>
      </c>
      <c r="AO38" s="27"/>
    </row>
    <row r="39" spans="1:41" ht="15" customHeight="1">
      <c r="A39" s="2" t="s">
        <v>1270</v>
      </c>
      <c r="B39" s="2" t="s">
        <v>57</v>
      </c>
      <c r="C39" s="2" t="s">
        <v>49</v>
      </c>
      <c r="D39" s="2">
        <v>3</v>
      </c>
      <c r="E39" s="2" t="s">
        <v>23</v>
      </c>
      <c r="F39" s="7">
        <v>321.91565450000002</v>
      </c>
      <c r="G39" s="5">
        <f t="shared" si="0"/>
        <v>323.23550868345001</v>
      </c>
      <c r="H39" s="5">
        <f t="shared" si="1"/>
        <v>328.24565906804349</v>
      </c>
      <c r="I39" s="10">
        <f>H39*Index!$H$16</f>
        <v>449.15719490316991</v>
      </c>
      <c r="K39" s="7">
        <v>62.983544399128384</v>
      </c>
      <c r="L39" s="5">
        <f t="shared" si="2"/>
        <v>63.959789337314881</v>
      </c>
      <c r="M39" s="5">
        <f>L39*(Index!$G$16/Index!$G$15)</f>
        <v>65.558784070747748</v>
      </c>
      <c r="O39" s="15">
        <v>1.0154517169999999</v>
      </c>
      <c r="P39" s="7">
        <v>26.42972868</v>
      </c>
      <c r="Q39" s="7">
        <v>26.83811335</v>
      </c>
      <c r="R39" s="8">
        <f t="shared" si="3"/>
        <v>26.84</v>
      </c>
      <c r="S39" s="5">
        <f t="shared" si="4"/>
        <v>26.948149614735001</v>
      </c>
      <c r="T39" s="5">
        <f t="shared" si="5"/>
        <v>27.365845933763396</v>
      </c>
      <c r="U39" s="10">
        <f>T39*Index!$H$16</f>
        <v>37.44624264235437</v>
      </c>
      <c r="W39" s="7">
        <v>3.8297080055623001</v>
      </c>
      <c r="X39" s="5">
        <f t="shared" si="6"/>
        <v>3.889068479648516</v>
      </c>
      <c r="Y39" s="5">
        <f>X39*(Index!$G$16/Index!$G$15)</f>
        <v>3.9862951916397287</v>
      </c>
      <c r="AA39" s="16">
        <v>4.8261767063939898</v>
      </c>
      <c r="AB39" s="7">
        <v>1.7552760418789799</v>
      </c>
      <c r="AC39" s="7">
        <v>8.4712723466077904</v>
      </c>
      <c r="AD39" s="8">
        <f t="shared" si="7"/>
        <v>8.4700000000000006</v>
      </c>
      <c r="AE39" s="5">
        <f t="shared" si="8"/>
        <v>8.506004563228867</v>
      </c>
      <c r="AF39" s="5">
        <f t="shared" si="9"/>
        <v>8.6378476339589145</v>
      </c>
      <c r="AG39" s="10">
        <f>AF39*Index!$H$16</f>
        <v>11.819657948517509</v>
      </c>
      <c r="AI39" s="7">
        <v>1.10074269551328</v>
      </c>
      <c r="AJ39" s="5">
        <f t="shared" si="10"/>
        <v>1.117804207293736</v>
      </c>
      <c r="AK39" s="5">
        <f>AJ39*(Index!$G$16/Index!$G$15)</f>
        <v>1.1457493124760794</v>
      </c>
      <c r="AM39" s="7">
        <v>569.11</v>
      </c>
      <c r="AN39" s="8">
        <f t="shared" si="11"/>
        <v>569.11392406890536</v>
      </c>
      <c r="AO39" s="27"/>
    </row>
    <row r="40" spans="1:41" ht="15" customHeight="1">
      <c r="A40" s="2" t="s">
        <v>1271</v>
      </c>
      <c r="B40" s="2" t="s">
        <v>57</v>
      </c>
      <c r="C40" s="2" t="s">
        <v>49</v>
      </c>
      <c r="D40" s="2">
        <v>4</v>
      </c>
      <c r="E40" s="2" t="s">
        <v>22</v>
      </c>
      <c r="F40" s="7">
        <v>305.73349999999999</v>
      </c>
      <c r="G40" s="5">
        <f t="shared" si="0"/>
        <v>306.98700735</v>
      </c>
      <c r="H40" s="5">
        <f t="shared" si="1"/>
        <v>311.74530596392503</v>
      </c>
      <c r="I40" s="10">
        <f>H40*Index!$H$16</f>
        <v>426.57882376431093</v>
      </c>
      <c r="K40" s="7">
        <v>76.518916649378497</v>
      </c>
      <c r="L40" s="5">
        <f t="shared" si="2"/>
        <v>77.704959857443868</v>
      </c>
      <c r="M40" s="5">
        <f>L40*(Index!$G$16/Index!$G$15)</f>
        <v>79.647583853879951</v>
      </c>
      <c r="O40" s="15">
        <v>1.6292991509999999</v>
      </c>
      <c r="P40" s="7">
        <v>26.673778649999999</v>
      </c>
      <c r="Q40" s="7">
        <v>43.459564909999997</v>
      </c>
      <c r="R40" s="8">
        <f t="shared" si="3"/>
        <v>43.46</v>
      </c>
      <c r="S40" s="5">
        <f t="shared" si="4"/>
        <v>43.637749126130998</v>
      </c>
      <c r="T40" s="5">
        <f t="shared" si="5"/>
        <v>44.314134237586032</v>
      </c>
      <c r="U40" s="10">
        <f>T40*Index!$H$16</f>
        <v>60.637548978494401</v>
      </c>
      <c r="W40" s="7">
        <v>6.0783023212520702</v>
      </c>
      <c r="X40" s="5">
        <f t="shared" si="6"/>
        <v>6.1725160072314775</v>
      </c>
      <c r="Y40" s="5">
        <f>X40*(Index!$G$16/Index!$G$15)</f>
        <v>6.3268289074122643</v>
      </c>
      <c r="AA40" s="16">
        <v>4.4029728569906101</v>
      </c>
      <c r="AB40" s="7">
        <v>1.58074999829631</v>
      </c>
      <c r="AC40" s="7">
        <v>6.9599993361866197</v>
      </c>
      <c r="AD40" s="8">
        <f t="shared" si="7"/>
        <v>6.96</v>
      </c>
      <c r="AE40" s="5">
        <f t="shared" si="8"/>
        <v>6.9885353334649718</v>
      </c>
      <c r="AF40" s="5">
        <f t="shared" si="9"/>
        <v>7.0968576311336795</v>
      </c>
      <c r="AG40" s="10">
        <f>AF40*Index!$H$16</f>
        <v>9.7110337278409702</v>
      </c>
      <c r="AI40" s="7">
        <v>1.1410137775245901</v>
      </c>
      <c r="AJ40" s="5">
        <f t="shared" si="10"/>
        <v>1.1586994910762214</v>
      </c>
      <c r="AK40" s="5">
        <f>AJ40*(Index!$G$16/Index!$G$15)</f>
        <v>1.1876669783531268</v>
      </c>
      <c r="AM40" s="7">
        <v>584.09</v>
      </c>
      <c r="AN40" s="8">
        <f t="shared" si="11"/>
        <v>584.08948621029174</v>
      </c>
      <c r="AO40" s="27"/>
    </row>
    <row r="41" spans="1:41" ht="15" customHeight="1">
      <c r="A41" s="2" t="s">
        <v>1272</v>
      </c>
      <c r="B41" s="2" t="s">
        <v>57</v>
      </c>
      <c r="C41" s="2" t="s">
        <v>49</v>
      </c>
      <c r="D41" s="2">
        <v>4</v>
      </c>
      <c r="E41" s="2" t="s">
        <v>23</v>
      </c>
      <c r="F41" s="7">
        <v>348</v>
      </c>
      <c r="G41" s="5">
        <f t="shared" si="0"/>
        <v>349.42680000000001</v>
      </c>
      <c r="H41" s="5">
        <f t="shared" si="1"/>
        <v>354.84291540000004</v>
      </c>
      <c r="I41" s="10">
        <f>H41*Index!$H$16</f>
        <v>485.55173270178176</v>
      </c>
      <c r="K41" s="7">
        <v>76.518916649378497</v>
      </c>
      <c r="L41" s="5">
        <f t="shared" si="2"/>
        <v>77.704959857443868</v>
      </c>
      <c r="M41" s="5">
        <f>L41*(Index!$G$16/Index!$G$15)</f>
        <v>79.647583853879951</v>
      </c>
      <c r="O41" s="15">
        <v>1.6292991509999999</v>
      </c>
      <c r="P41" s="7">
        <v>26.673778649999999</v>
      </c>
      <c r="Q41" s="7">
        <v>43.459564909999997</v>
      </c>
      <c r="R41" s="8">
        <f t="shared" si="3"/>
        <v>43.46</v>
      </c>
      <c r="S41" s="5">
        <f t="shared" si="4"/>
        <v>43.637749126130998</v>
      </c>
      <c r="T41" s="5">
        <f t="shared" si="5"/>
        <v>44.314134237586032</v>
      </c>
      <c r="U41" s="10">
        <f>T41*Index!$H$16</f>
        <v>60.637548978494401</v>
      </c>
      <c r="W41" s="7">
        <v>6.1447924104544596</v>
      </c>
      <c r="X41" s="5">
        <f t="shared" si="6"/>
        <v>6.2400366928165045</v>
      </c>
      <c r="Y41" s="5">
        <f>X41*(Index!$G$16/Index!$G$15)</f>
        <v>6.3960376101369167</v>
      </c>
      <c r="AA41" s="16">
        <v>4.8261767063939898</v>
      </c>
      <c r="AB41" s="7">
        <v>1.7552760418789799</v>
      </c>
      <c r="AC41" s="7">
        <v>8.4712723466077904</v>
      </c>
      <c r="AD41" s="8">
        <f t="shared" si="7"/>
        <v>8.4700000000000006</v>
      </c>
      <c r="AE41" s="5">
        <f t="shared" si="8"/>
        <v>8.506004563228867</v>
      </c>
      <c r="AF41" s="5">
        <f t="shared" si="9"/>
        <v>8.6378476339589145</v>
      </c>
      <c r="AG41" s="10">
        <f>AF41*Index!$H$16</f>
        <v>11.819657948517509</v>
      </c>
      <c r="AI41" s="7">
        <v>1.10074269551328</v>
      </c>
      <c r="AJ41" s="5">
        <f t="shared" si="10"/>
        <v>1.117804207293736</v>
      </c>
      <c r="AK41" s="5">
        <f>AJ41*(Index!$G$16/Index!$G$15)</f>
        <v>1.1457493124760794</v>
      </c>
      <c r="AM41" s="7">
        <v>645.20000000000005</v>
      </c>
      <c r="AN41" s="8">
        <f t="shared" si="11"/>
        <v>645.19831040528641</v>
      </c>
      <c r="AO41" s="27"/>
    </row>
    <row r="42" spans="1:41" ht="15" customHeight="1">
      <c r="A42" s="2" t="s">
        <v>1273</v>
      </c>
      <c r="B42" s="2" t="s">
        <v>58</v>
      </c>
      <c r="C42" s="2" t="s">
        <v>50</v>
      </c>
      <c r="D42" s="2"/>
      <c r="E42" s="2" t="s">
        <v>22</v>
      </c>
      <c r="F42" s="7">
        <v>375.05</v>
      </c>
      <c r="G42" s="5">
        <f t="shared" si="0"/>
        <v>376.58770500000003</v>
      </c>
      <c r="H42" s="5">
        <f t="shared" si="1"/>
        <v>382.42481442750005</v>
      </c>
      <c r="I42" s="10">
        <f>H42*Index!$H$16</f>
        <v>523.29361307414729</v>
      </c>
      <c r="K42" s="7">
        <v>39.159569472780824</v>
      </c>
      <c r="L42" s="5">
        <f t="shared" si="2"/>
        <v>39.766542799608928</v>
      </c>
      <c r="M42" s="5">
        <f>L42*(Index!$G$16/Index!$G$15)</f>
        <v>40.760706369599149</v>
      </c>
      <c r="O42" s="15">
        <v>0.36379827999999997</v>
      </c>
      <c r="P42" s="7">
        <v>22.68136943</v>
      </c>
      <c r="Q42" s="7">
        <v>8.2514431950000002</v>
      </c>
      <c r="R42" s="8">
        <f t="shared" si="3"/>
        <v>8.25</v>
      </c>
      <c r="S42" s="5">
        <f t="shared" si="4"/>
        <v>8.2852741120995006</v>
      </c>
      <c r="T42" s="5">
        <f t="shared" si="5"/>
        <v>8.4136958608370431</v>
      </c>
      <c r="U42" s="10">
        <f>T42*Index!$H$16</f>
        <v>11.512938335122344</v>
      </c>
      <c r="W42" s="7">
        <v>1.35719455228189</v>
      </c>
      <c r="X42" s="5">
        <f t="shared" si="6"/>
        <v>1.3782310678422593</v>
      </c>
      <c r="Y42" s="5">
        <f>X42*(Index!$G$16/Index!$G$15)</f>
        <v>1.4126868445383156</v>
      </c>
      <c r="AA42" s="16">
        <v>4.4029728569906101</v>
      </c>
      <c r="AB42" s="7">
        <v>1.58074999829631</v>
      </c>
      <c r="AC42" s="7">
        <v>6.9599993361866197</v>
      </c>
      <c r="AD42" s="8">
        <f t="shared" si="7"/>
        <v>6.96</v>
      </c>
      <c r="AE42" s="5">
        <f t="shared" si="8"/>
        <v>6.9885353334649718</v>
      </c>
      <c r="AF42" s="5">
        <f t="shared" si="9"/>
        <v>7.0968576311336795</v>
      </c>
      <c r="AG42" s="10">
        <f>AF42*Index!$H$16</f>
        <v>9.7110337278409702</v>
      </c>
      <c r="AI42" s="7">
        <v>1.1410137775245901</v>
      </c>
      <c r="AJ42" s="5">
        <f t="shared" si="10"/>
        <v>1.1586994910762214</v>
      </c>
      <c r="AK42" s="5">
        <f>AJ42*(Index!$G$16/Index!$G$15)</f>
        <v>1.1876669783531268</v>
      </c>
      <c r="AM42" s="7">
        <v>587.88</v>
      </c>
      <c r="AN42" s="8">
        <f t="shared" si="11"/>
        <v>587.87864532960123</v>
      </c>
      <c r="AO42" s="27"/>
    </row>
    <row r="43" spans="1:41">
      <c r="A43" s="2" t="s">
        <v>1274</v>
      </c>
      <c r="B43" s="2" t="s">
        <v>58</v>
      </c>
      <c r="C43" s="2" t="s">
        <v>50</v>
      </c>
      <c r="D43" s="2">
        <v>1</v>
      </c>
      <c r="E43" s="2" t="s">
        <v>23</v>
      </c>
      <c r="F43" s="7">
        <v>355.78</v>
      </c>
      <c r="G43" s="5">
        <f t="shared" si="0"/>
        <v>357.23869799999994</v>
      </c>
      <c r="H43" s="5">
        <f t="shared" si="1"/>
        <v>362.77589781899997</v>
      </c>
      <c r="I43" s="10">
        <f>H43*Index!$H$16</f>
        <v>496.40688350758586</v>
      </c>
      <c r="K43" s="7">
        <v>38.004670340674259</v>
      </c>
      <c r="L43" s="5">
        <f t="shared" si="2"/>
        <v>38.593742730954716</v>
      </c>
      <c r="M43" s="5">
        <f>L43*(Index!$G$16/Index!$G$15)</f>
        <v>39.55858629922858</v>
      </c>
      <c r="O43" s="15">
        <v>0.77326338800000005</v>
      </c>
      <c r="P43" s="7">
        <v>26.28016689</v>
      </c>
      <c r="Q43" s="7">
        <v>20.32149089</v>
      </c>
      <c r="R43" s="8">
        <f t="shared" si="3"/>
        <v>20.32</v>
      </c>
      <c r="S43" s="5">
        <f t="shared" si="4"/>
        <v>20.404809002648999</v>
      </c>
      <c r="T43" s="5">
        <f t="shared" si="5"/>
        <v>20.721083542190062</v>
      </c>
      <c r="U43" s="10">
        <f>T43*Index!$H$16</f>
        <v>28.35383653081314</v>
      </c>
      <c r="W43" s="7">
        <v>2.9163109767398501</v>
      </c>
      <c r="X43" s="5">
        <f t="shared" si="6"/>
        <v>2.9615137968793181</v>
      </c>
      <c r="Y43" s="5">
        <f>X43*(Index!$G$16/Index!$G$15)</f>
        <v>3.0355516418013009</v>
      </c>
      <c r="AA43" s="16">
        <v>4.8261767063939898</v>
      </c>
      <c r="AB43" s="7">
        <v>1.7552760418789799</v>
      </c>
      <c r="AC43" s="7">
        <v>8.4712723466077904</v>
      </c>
      <c r="AD43" s="8">
        <f t="shared" si="7"/>
        <v>8.4700000000000006</v>
      </c>
      <c r="AE43" s="5">
        <f t="shared" si="8"/>
        <v>8.506004563228867</v>
      </c>
      <c r="AF43" s="5">
        <f t="shared" si="9"/>
        <v>8.6378476339589145</v>
      </c>
      <c r="AG43" s="10">
        <f>AF43*Index!$H$16</f>
        <v>11.819657948517509</v>
      </c>
      <c r="AI43" s="7">
        <v>1.10074269551328</v>
      </c>
      <c r="AJ43" s="5">
        <f t="shared" si="10"/>
        <v>1.117804207293736</v>
      </c>
      <c r="AK43" s="5">
        <f>AJ43*(Index!$G$16/Index!$G$15)</f>
        <v>1.1457493124760794</v>
      </c>
      <c r="AM43" s="7">
        <v>580.32000000000005</v>
      </c>
      <c r="AN43" s="8">
        <f t="shared" si="11"/>
        <v>580.32026524042237</v>
      </c>
      <c r="AO43" s="27"/>
    </row>
    <row r="44" spans="1:41" ht="15" customHeight="1">
      <c r="A44" s="2" t="s">
        <v>1275</v>
      </c>
      <c r="B44" s="2" t="s">
        <v>58</v>
      </c>
      <c r="C44" s="2" t="s">
        <v>50</v>
      </c>
      <c r="D44" s="2">
        <v>2</v>
      </c>
      <c r="E44" s="2" t="s">
        <v>22</v>
      </c>
      <c r="F44" s="7">
        <v>388.41</v>
      </c>
      <c r="G44" s="5">
        <f t="shared" si="0"/>
        <v>390.00248100000005</v>
      </c>
      <c r="H44" s="5">
        <f t="shared" si="1"/>
        <v>396.04751945550009</v>
      </c>
      <c r="I44" s="10">
        <f>H44*Index!$H$16</f>
        <v>541.93433476637665</v>
      </c>
      <c r="K44" s="7">
        <v>47.529927897199265</v>
      </c>
      <c r="L44" s="5">
        <f t="shared" si="2"/>
        <v>48.266641779605855</v>
      </c>
      <c r="M44" s="5">
        <f>L44*(Index!$G$16/Index!$G$15)</f>
        <v>49.473307824095997</v>
      </c>
      <c r="O44" s="15">
        <v>0.77326338800000005</v>
      </c>
      <c r="P44" s="7">
        <v>26.28016689</v>
      </c>
      <c r="Q44" s="7">
        <v>20.32149089</v>
      </c>
      <c r="R44" s="8">
        <f t="shared" si="3"/>
        <v>20.32</v>
      </c>
      <c r="S44" s="5">
        <f t="shared" si="4"/>
        <v>20.404809002648999</v>
      </c>
      <c r="T44" s="5">
        <f t="shared" si="5"/>
        <v>20.721083542190062</v>
      </c>
      <c r="U44" s="10">
        <f>T44*Index!$H$16</f>
        <v>28.35383653081314</v>
      </c>
      <c r="W44" s="7">
        <v>2.8847548615722398</v>
      </c>
      <c r="X44" s="5">
        <f t="shared" si="6"/>
        <v>2.9294685619266096</v>
      </c>
      <c r="Y44" s="5">
        <f>X44*(Index!$G$16/Index!$G$15)</f>
        <v>3.0027052759747748</v>
      </c>
      <c r="AA44" s="16">
        <v>4.4029728569906101</v>
      </c>
      <c r="AB44" s="7">
        <v>1.58074999829631</v>
      </c>
      <c r="AC44" s="7">
        <v>6.9599993361866197</v>
      </c>
      <c r="AD44" s="8">
        <f t="shared" si="7"/>
        <v>6.96</v>
      </c>
      <c r="AE44" s="5">
        <f t="shared" si="8"/>
        <v>6.9885353334649718</v>
      </c>
      <c r="AF44" s="5">
        <f t="shared" si="9"/>
        <v>7.0968576311336795</v>
      </c>
      <c r="AG44" s="10">
        <f>AF44*Index!$H$16</f>
        <v>9.7110337278409702</v>
      </c>
      <c r="AI44" s="7">
        <v>1.1410137775245901</v>
      </c>
      <c r="AJ44" s="5">
        <f t="shared" si="10"/>
        <v>1.1586994910762214</v>
      </c>
      <c r="AK44" s="5">
        <f>AJ44*(Index!$G$16/Index!$G$15)</f>
        <v>1.1876669783531268</v>
      </c>
      <c r="AM44" s="7">
        <v>633.66</v>
      </c>
      <c r="AN44" s="8">
        <f t="shared" si="11"/>
        <v>633.66288510345464</v>
      </c>
      <c r="AO44" s="27"/>
    </row>
    <row r="45" spans="1:41" ht="15" customHeight="1">
      <c r="A45" s="2" t="s">
        <v>1276</v>
      </c>
      <c r="B45" s="2" t="s">
        <v>58</v>
      </c>
      <c r="C45" s="2" t="s">
        <v>50</v>
      </c>
      <c r="D45" s="2">
        <v>2</v>
      </c>
      <c r="E45" s="2" t="s">
        <v>23</v>
      </c>
      <c r="F45" s="7">
        <v>367.50965350000001</v>
      </c>
      <c r="G45" s="5">
        <f t="shared" si="0"/>
        <v>369.01644307934998</v>
      </c>
      <c r="H45" s="5">
        <f t="shared" si="1"/>
        <v>374.73619794707992</v>
      </c>
      <c r="I45" s="10">
        <f>H45*Index!$H$16</f>
        <v>512.77284207343791</v>
      </c>
      <c r="K45" s="7">
        <v>47.529927897199265</v>
      </c>
      <c r="L45" s="5">
        <f t="shared" si="2"/>
        <v>48.266641779605855</v>
      </c>
      <c r="M45" s="5">
        <f>L45*(Index!$G$16/Index!$G$15)</f>
        <v>49.473307824095997</v>
      </c>
      <c r="O45" s="15">
        <v>0.77326338800000005</v>
      </c>
      <c r="P45" s="7">
        <v>26.28016689</v>
      </c>
      <c r="Q45" s="7">
        <v>20.32149089</v>
      </c>
      <c r="R45" s="8">
        <f t="shared" si="3"/>
        <v>20.32</v>
      </c>
      <c r="S45" s="5">
        <f t="shared" si="4"/>
        <v>20.404809002648999</v>
      </c>
      <c r="T45" s="5">
        <f t="shared" si="5"/>
        <v>20.721083542190062</v>
      </c>
      <c r="U45" s="10">
        <f>T45*Index!$H$16</f>
        <v>28.35383653081314</v>
      </c>
      <c r="W45" s="7">
        <v>2.9163109767398501</v>
      </c>
      <c r="X45" s="5">
        <f t="shared" si="6"/>
        <v>2.9615137968793181</v>
      </c>
      <c r="Y45" s="5">
        <f>X45*(Index!$G$16/Index!$G$15)</f>
        <v>3.0355516418013009</v>
      </c>
      <c r="AA45" s="16">
        <v>4.8261767063939898</v>
      </c>
      <c r="AB45" s="7">
        <v>1.7552760418789799</v>
      </c>
      <c r="AC45" s="7">
        <v>8.4712723466077904</v>
      </c>
      <c r="AD45" s="8">
        <f t="shared" si="7"/>
        <v>8.4700000000000006</v>
      </c>
      <c r="AE45" s="5">
        <f t="shared" si="8"/>
        <v>8.506004563228867</v>
      </c>
      <c r="AF45" s="5">
        <f t="shared" si="9"/>
        <v>8.6378476339589145</v>
      </c>
      <c r="AG45" s="10">
        <f>AF45*Index!$H$16</f>
        <v>11.819657948517509</v>
      </c>
      <c r="AI45" s="7">
        <v>1.10074269551328</v>
      </c>
      <c r="AJ45" s="5">
        <f t="shared" si="10"/>
        <v>1.117804207293736</v>
      </c>
      <c r="AK45" s="5">
        <f>AJ45*(Index!$G$16/Index!$G$15)</f>
        <v>1.1457493124760794</v>
      </c>
      <c r="AM45" s="7">
        <v>606.6</v>
      </c>
      <c r="AN45" s="8">
        <f t="shared" si="11"/>
        <v>606.60094533114182</v>
      </c>
      <c r="AO45" s="27"/>
    </row>
    <row r="46" spans="1:41" ht="15" customHeight="1">
      <c r="A46" s="2" t="s">
        <v>1277</v>
      </c>
      <c r="B46" s="2" t="s">
        <v>58</v>
      </c>
      <c r="C46" s="2" t="s">
        <v>50</v>
      </c>
      <c r="D46" s="2">
        <v>3</v>
      </c>
      <c r="E46" s="2" t="s">
        <v>22</v>
      </c>
      <c r="F46" s="7">
        <v>388.41</v>
      </c>
      <c r="G46" s="5">
        <f t="shared" si="0"/>
        <v>390.00248100000005</v>
      </c>
      <c r="H46" s="5">
        <f t="shared" si="1"/>
        <v>396.04751945550009</v>
      </c>
      <c r="I46" s="10">
        <f>H46*Index!$H$16</f>
        <v>541.93433476637665</v>
      </c>
      <c r="K46" s="7">
        <v>62.983544399128384</v>
      </c>
      <c r="L46" s="5">
        <f t="shared" si="2"/>
        <v>63.959789337314881</v>
      </c>
      <c r="M46" s="5">
        <f>L46*(Index!$G$16/Index!$G$15)</f>
        <v>65.558784070747748</v>
      </c>
      <c r="O46" s="15">
        <v>0.77326338800000005</v>
      </c>
      <c r="P46" s="7">
        <v>26.28016689</v>
      </c>
      <c r="Q46" s="7">
        <v>20.32149089</v>
      </c>
      <c r="R46" s="8">
        <f t="shared" si="3"/>
        <v>20.32</v>
      </c>
      <c r="S46" s="5">
        <f t="shared" si="4"/>
        <v>20.404809002648999</v>
      </c>
      <c r="T46" s="5">
        <f t="shared" si="5"/>
        <v>20.721083542190062</v>
      </c>
      <c r="U46" s="10">
        <f>T46*Index!$H$16</f>
        <v>28.35383653081314</v>
      </c>
      <c r="W46" s="7">
        <v>2.8847548615722398</v>
      </c>
      <c r="X46" s="5">
        <f t="shared" si="6"/>
        <v>2.9294685619266096</v>
      </c>
      <c r="Y46" s="5">
        <f>X46*(Index!$G$16/Index!$G$15)</f>
        <v>3.0027052759747748</v>
      </c>
      <c r="AA46" s="16">
        <v>4.4029728569906101</v>
      </c>
      <c r="AB46" s="7">
        <v>1.58074999829631</v>
      </c>
      <c r="AC46" s="7">
        <v>6.9599993361866197</v>
      </c>
      <c r="AD46" s="8">
        <f t="shared" si="7"/>
        <v>6.96</v>
      </c>
      <c r="AE46" s="5">
        <f t="shared" si="8"/>
        <v>6.9885353334649718</v>
      </c>
      <c r="AF46" s="5">
        <f t="shared" si="9"/>
        <v>7.0968576311336795</v>
      </c>
      <c r="AG46" s="10">
        <f>AF46*Index!$H$16</f>
        <v>9.7110337278409702</v>
      </c>
      <c r="AI46" s="7">
        <v>1.1410137775245901</v>
      </c>
      <c r="AJ46" s="5">
        <f t="shared" si="10"/>
        <v>1.1586994910762214</v>
      </c>
      <c r="AK46" s="5">
        <f>AJ46*(Index!$G$16/Index!$G$15)</f>
        <v>1.1876669783531268</v>
      </c>
      <c r="AM46" s="7">
        <v>649.75</v>
      </c>
      <c r="AN46" s="8">
        <f t="shared" si="11"/>
        <v>649.74836135010639</v>
      </c>
      <c r="AO46" s="27"/>
    </row>
    <row r="47" spans="1:41" ht="15" customHeight="1">
      <c r="A47" s="2" t="s">
        <v>1278</v>
      </c>
      <c r="B47" s="2" t="s">
        <v>58</v>
      </c>
      <c r="C47" s="2" t="s">
        <v>50</v>
      </c>
      <c r="D47" s="2">
        <v>3</v>
      </c>
      <c r="E47" s="2" t="s">
        <v>23</v>
      </c>
      <c r="F47" s="7">
        <v>364.83787990000002</v>
      </c>
      <c r="G47" s="5">
        <f t="shared" si="0"/>
        <v>366.33371520758999</v>
      </c>
      <c r="H47" s="5">
        <f t="shared" si="1"/>
        <v>372.01188779330766</v>
      </c>
      <c r="I47" s="10">
        <f>H47*Index!$H$16</f>
        <v>509.04501362267109</v>
      </c>
      <c r="K47" s="7">
        <v>62.983544399128384</v>
      </c>
      <c r="L47" s="5">
        <f t="shared" si="2"/>
        <v>63.959789337314881</v>
      </c>
      <c r="M47" s="5">
        <f>L47*(Index!$G$16/Index!$G$15)</f>
        <v>65.558784070747748</v>
      </c>
      <c r="O47" s="15">
        <v>0.77326338800000005</v>
      </c>
      <c r="P47" s="7">
        <v>26.28016689</v>
      </c>
      <c r="Q47" s="7">
        <v>20.32149089</v>
      </c>
      <c r="R47" s="8">
        <f t="shared" si="3"/>
        <v>20.32</v>
      </c>
      <c r="S47" s="5">
        <f t="shared" si="4"/>
        <v>20.404809002648999</v>
      </c>
      <c r="T47" s="5">
        <f t="shared" si="5"/>
        <v>20.721083542190062</v>
      </c>
      <c r="U47" s="10">
        <f>T47*Index!$H$16</f>
        <v>28.35383653081314</v>
      </c>
      <c r="W47" s="7">
        <v>2.9163109767398501</v>
      </c>
      <c r="X47" s="5">
        <f t="shared" si="6"/>
        <v>2.9615137968793181</v>
      </c>
      <c r="Y47" s="5">
        <f>X47*(Index!$G$16/Index!$G$15)</f>
        <v>3.0355516418013009</v>
      </c>
      <c r="AA47" s="16">
        <v>4.8261767063939898</v>
      </c>
      <c r="AB47" s="7">
        <v>1.7552760418789799</v>
      </c>
      <c r="AC47" s="7">
        <v>8.4712723466077904</v>
      </c>
      <c r="AD47" s="8">
        <f t="shared" si="7"/>
        <v>8.4700000000000006</v>
      </c>
      <c r="AE47" s="5">
        <f t="shared" si="8"/>
        <v>8.506004563228867</v>
      </c>
      <c r="AF47" s="5">
        <f t="shared" si="9"/>
        <v>8.6378476339589145</v>
      </c>
      <c r="AG47" s="10">
        <f>AF47*Index!$H$16</f>
        <v>11.819657948517509</v>
      </c>
      <c r="AI47" s="7">
        <v>1.10074269551328</v>
      </c>
      <c r="AJ47" s="5">
        <f t="shared" si="10"/>
        <v>1.117804207293736</v>
      </c>
      <c r="AK47" s="5">
        <f>AJ47*(Index!$G$16/Index!$G$15)</f>
        <v>1.1457493124760794</v>
      </c>
      <c r="AM47" s="7">
        <v>618.96</v>
      </c>
      <c r="AN47" s="8">
        <f t="shared" si="11"/>
        <v>618.9585931270268</v>
      </c>
      <c r="AO47" s="27"/>
    </row>
    <row r="48" spans="1:41" ht="15" customHeight="1">
      <c r="A48" s="2" t="s">
        <v>1279</v>
      </c>
      <c r="B48" s="2" t="s">
        <v>58</v>
      </c>
      <c r="C48" s="2" t="s">
        <v>50</v>
      </c>
      <c r="D48" s="2">
        <v>4</v>
      </c>
      <c r="E48" s="2" t="s">
        <v>22</v>
      </c>
      <c r="F48" s="7">
        <v>388.41</v>
      </c>
      <c r="G48" s="5">
        <f t="shared" si="0"/>
        <v>390.00248100000005</v>
      </c>
      <c r="H48" s="5">
        <f t="shared" si="1"/>
        <v>396.04751945550009</v>
      </c>
      <c r="I48" s="10">
        <f>H48*Index!$H$16</f>
        <v>541.93433476637665</v>
      </c>
      <c r="K48" s="7">
        <v>76.518916649378497</v>
      </c>
      <c r="L48" s="5">
        <f t="shared" si="2"/>
        <v>77.704959857443868</v>
      </c>
      <c r="M48" s="5">
        <f>L48*(Index!$G$16/Index!$G$15)</f>
        <v>79.647583853879951</v>
      </c>
      <c r="O48" s="15">
        <v>1.3871108219999999</v>
      </c>
      <c r="P48" s="7">
        <v>26.633014360000001</v>
      </c>
      <c r="Q48" s="7">
        <v>36.942942440000003</v>
      </c>
      <c r="R48" s="8">
        <f t="shared" si="3"/>
        <v>36.94</v>
      </c>
      <c r="S48" s="5">
        <f t="shared" si="4"/>
        <v>37.094408504004001</v>
      </c>
      <c r="T48" s="5">
        <f t="shared" si="5"/>
        <v>37.669371835816065</v>
      </c>
      <c r="U48" s="10">
        <f>T48*Index!$H$16</f>
        <v>51.545142853000542</v>
      </c>
      <c r="W48" s="7">
        <v>5.1747887589272503</v>
      </c>
      <c r="X48" s="5">
        <f t="shared" si="6"/>
        <v>5.2549979846906227</v>
      </c>
      <c r="Y48" s="5">
        <f>X48*(Index!$G$16/Index!$G$15)</f>
        <v>5.3863729343078877</v>
      </c>
      <c r="AA48" s="16">
        <v>4.4029728569906101</v>
      </c>
      <c r="AB48" s="7">
        <v>1.58074999829631</v>
      </c>
      <c r="AC48" s="7">
        <v>6.9599993361866197</v>
      </c>
      <c r="AD48" s="8">
        <f t="shared" si="7"/>
        <v>6.96</v>
      </c>
      <c r="AE48" s="5">
        <f t="shared" si="8"/>
        <v>6.9885353334649718</v>
      </c>
      <c r="AF48" s="5">
        <f t="shared" si="9"/>
        <v>7.0968576311336795</v>
      </c>
      <c r="AG48" s="10">
        <f>AF48*Index!$H$16</f>
        <v>9.7110337278409702</v>
      </c>
      <c r="AI48" s="7">
        <v>1.1410137775245901</v>
      </c>
      <c r="AJ48" s="5">
        <f t="shared" si="10"/>
        <v>1.1586994910762214</v>
      </c>
      <c r="AK48" s="5">
        <f>AJ48*(Index!$G$16/Index!$G$15)</f>
        <v>1.1876669783531268</v>
      </c>
      <c r="AM48" s="7">
        <v>689.41</v>
      </c>
      <c r="AN48" s="8">
        <f t="shared" si="11"/>
        <v>689.41213511375929</v>
      </c>
      <c r="AO48" s="27"/>
    </row>
    <row r="49" spans="1:41" ht="15" customHeight="1">
      <c r="A49" s="2" t="s">
        <v>1280</v>
      </c>
      <c r="B49" s="2" t="s">
        <v>58</v>
      </c>
      <c r="C49" s="2" t="s">
        <v>50</v>
      </c>
      <c r="D49" s="2">
        <v>4</v>
      </c>
      <c r="E49" s="2" t="s">
        <v>23</v>
      </c>
      <c r="F49" s="7">
        <v>479.11</v>
      </c>
      <c r="G49" s="5">
        <f t="shared" si="0"/>
        <v>481.07435100000004</v>
      </c>
      <c r="H49" s="5">
        <f t="shared" si="1"/>
        <v>488.53100344050006</v>
      </c>
      <c r="I49" s="10">
        <f>H49*Index!$H$16</f>
        <v>668.4847432607778</v>
      </c>
      <c r="K49" s="7">
        <v>76.518916649378497</v>
      </c>
      <c r="L49" s="5">
        <f t="shared" si="2"/>
        <v>77.704959857443868</v>
      </c>
      <c r="M49" s="5">
        <f>L49*(Index!$G$16/Index!$G$15)</f>
        <v>79.647583853879951</v>
      </c>
      <c r="O49" s="15">
        <v>1.3871108219999999</v>
      </c>
      <c r="P49" s="7">
        <v>26.633014360000001</v>
      </c>
      <c r="Q49" s="7">
        <v>36.942942440000003</v>
      </c>
      <c r="R49" s="8">
        <f t="shared" si="3"/>
        <v>36.94</v>
      </c>
      <c r="S49" s="5">
        <f t="shared" si="4"/>
        <v>37.094408504004001</v>
      </c>
      <c r="T49" s="5">
        <f t="shared" si="5"/>
        <v>37.669371835816065</v>
      </c>
      <c r="U49" s="10">
        <f>T49*Index!$H$16</f>
        <v>51.545142853000542</v>
      </c>
      <c r="W49" s="7">
        <v>5.2313953816320096</v>
      </c>
      <c r="X49" s="5">
        <f t="shared" si="6"/>
        <v>5.3124820100473062</v>
      </c>
      <c r="Y49" s="5">
        <f>X49*(Index!$G$16/Index!$G$15)</f>
        <v>5.4452940602984885</v>
      </c>
      <c r="AA49" s="16">
        <v>4.8261767063939898</v>
      </c>
      <c r="AB49" s="7">
        <v>1.7552760418789799</v>
      </c>
      <c r="AC49" s="7">
        <v>8.4712723466077904</v>
      </c>
      <c r="AD49" s="8">
        <f t="shared" si="7"/>
        <v>8.4700000000000006</v>
      </c>
      <c r="AE49" s="5">
        <f t="shared" si="8"/>
        <v>8.506004563228867</v>
      </c>
      <c r="AF49" s="5">
        <f t="shared" si="9"/>
        <v>8.6378476339589145</v>
      </c>
      <c r="AG49" s="10">
        <f>AF49*Index!$H$16</f>
        <v>11.819657948517509</v>
      </c>
      <c r="AI49" s="7">
        <v>1.10074269551328</v>
      </c>
      <c r="AJ49" s="5">
        <f t="shared" si="10"/>
        <v>1.117804207293736</v>
      </c>
      <c r="AK49" s="5">
        <f>AJ49*(Index!$G$16/Index!$G$15)</f>
        <v>1.1457493124760794</v>
      </c>
      <c r="AM49" s="7">
        <v>818.09</v>
      </c>
      <c r="AN49" s="8">
        <f t="shared" si="11"/>
        <v>818.08817128895032</v>
      </c>
      <c r="AO49" s="27"/>
    </row>
    <row r="50" spans="1:41" ht="15" customHeight="1">
      <c r="A50" s="2" t="s">
        <v>1281</v>
      </c>
      <c r="B50" s="2" t="s">
        <v>59</v>
      </c>
      <c r="C50" s="2" t="s">
        <v>51</v>
      </c>
      <c r="D50" s="2"/>
      <c r="E50" s="2" t="s">
        <v>22</v>
      </c>
      <c r="F50" s="7">
        <v>485.965596769684</v>
      </c>
      <c r="G50" s="5">
        <f t="shared" si="0"/>
        <v>487.95805571643967</v>
      </c>
      <c r="H50" s="5">
        <f t="shared" si="1"/>
        <v>495.52140558004453</v>
      </c>
      <c r="I50" s="10">
        <f>H50*Index!$H$16</f>
        <v>678.05010788786046</v>
      </c>
      <c r="K50" s="7">
        <v>44.456064478366876</v>
      </c>
      <c r="L50" s="5">
        <f t="shared" si="2"/>
        <v>45.145133477781563</v>
      </c>
      <c r="M50" s="5">
        <f>L50*(Index!$G$16/Index!$G$15)</f>
        <v>46.2737618147261</v>
      </c>
      <c r="O50" s="15">
        <v>0.122482013</v>
      </c>
      <c r="P50" s="7">
        <v>22.64954058</v>
      </c>
      <c r="Q50" s="7">
        <v>2.7741613269999998</v>
      </c>
      <c r="R50" s="8">
        <f t="shared" si="3"/>
        <v>2.77</v>
      </c>
      <c r="S50" s="5">
        <f t="shared" si="4"/>
        <v>2.7855353884406999</v>
      </c>
      <c r="T50" s="5">
        <f t="shared" si="5"/>
        <v>2.8287111869615309</v>
      </c>
      <c r="U50" s="10">
        <f>T50*Index!$H$16</f>
        <v>3.8706863193078278</v>
      </c>
      <c r="W50" s="7">
        <v>0.45693432309291898</v>
      </c>
      <c r="X50" s="5">
        <f t="shared" si="6"/>
        <v>0.46401680510085924</v>
      </c>
      <c r="Y50" s="5">
        <f>X50*(Index!$G$16/Index!$G$15)</f>
        <v>0.47561722522838068</v>
      </c>
      <c r="AA50" s="16">
        <v>4.4029728569906101</v>
      </c>
      <c r="AB50" s="7">
        <v>1.58074999829631</v>
      </c>
      <c r="AC50" s="7">
        <v>6.9599993361866197</v>
      </c>
      <c r="AD50" s="8">
        <f t="shared" si="7"/>
        <v>6.96</v>
      </c>
      <c r="AE50" s="5">
        <f t="shared" si="8"/>
        <v>6.9885353334649718</v>
      </c>
      <c r="AF50" s="5">
        <f t="shared" si="9"/>
        <v>7.0968576311336795</v>
      </c>
      <c r="AG50" s="10">
        <f>AF50*Index!$H$16</f>
        <v>9.7110337278409702</v>
      </c>
      <c r="AI50" s="7">
        <v>1.1410137775245901</v>
      </c>
      <c r="AJ50" s="5">
        <f t="shared" si="10"/>
        <v>1.1586994910762214</v>
      </c>
      <c r="AK50" s="5">
        <f>AJ50*(Index!$G$16/Index!$G$15)</f>
        <v>1.1876669783531268</v>
      </c>
      <c r="AM50" s="7">
        <v>739.57</v>
      </c>
      <c r="AN50" s="8">
        <f t="shared" si="11"/>
        <v>739.56887395331694</v>
      </c>
      <c r="AO50" s="27"/>
    </row>
    <row r="51" spans="1:41">
      <c r="A51" s="2" t="s">
        <v>1282</v>
      </c>
      <c r="B51" s="2" t="s">
        <v>59</v>
      </c>
      <c r="C51" s="2" t="s">
        <v>51</v>
      </c>
      <c r="D51" s="2">
        <v>1</v>
      </c>
      <c r="E51" s="2" t="s">
        <v>23</v>
      </c>
      <c r="F51" s="7">
        <v>540.00559740000006</v>
      </c>
      <c r="G51" s="5">
        <f t="shared" si="0"/>
        <v>542.21962034934006</v>
      </c>
      <c r="H51" s="5">
        <f t="shared" si="1"/>
        <v>550.62402446475483</v>
      </c>
      <c r="I51" s="10">
        <f>H51*Index!$H$16</f>
        <v>753.4501536960654</v>
      </c>
      <c r="K51" s="7">
        <v>38.004670340674259</v>
      </c>
      <c r="L51" s="5">
        <f t="shared" si="2"/>
        <v>38.593742730954716</v>
      </c>
      <c r="M51" s="5">
        <f>L51*(Index!$G$16/Index!$G$15)</f>
        <v>39.55858629922858</v>
      </c>
      <c r="O51" s="15">
        <v>0.54379122800000002</v>
      </c>
      <c r="P51" s="7">
        <v>26.119901160000001</v>
      </c>
      <c r="Q51" s="7">
        <v>14.203773119999999</v>
      </c>
      <c r="R51" s="8">
        <f t="shared" si="3"/>
        <v>14.2</v>
      </c>
      <c r="S51" s="5">
        <f t="shared" si="4"/>
        <v>14.262008589792</v>
      </c>
      <c r="T51" s="5">
        <f t="shared" si="5"/>
        <v>14.483069722933777</v>
      </c>
      <c r="U51" s="10">
        <f>T51*Index!$H$16</f>
        <v>19.81800761298561</v>
      </c>
      <c r="W51" s="7">
        <v>2.0508721231437499</v>
      </c>
      <c r="X51" s="5">
        <f t="shared" si="6"/>
        <v>2.0826606410524779</v>
      </c>
      <c r="Y51" s="5">
        <f>X51*(Index!$G$16/Index!$G$15)</f>
        <v>2.1347271570787898</v>
      </c>
      <c r="AA51" s="16">
        <v>4.8261767063939898</v>
      </c>
      <c r="AB51" s="7">
        <v>1.7552760418789799</v>
      </c>
      <c r="AC51" s="7">
        <v>8.4712723466077904</v>
      </c>
      <c r="AD51" s="8">
        <f t="shared" si="7"/>
        <v>8.4700000000000006</v>
      </c>
      <c r="AE51" s="5">
        <f t="shared" si="8"/>
        <v>8.506004563228867</v>
      </c>
      <c r="AF51" s="5">
        <f t="shared" si="9"/>
        <v>8.6378476339589145</v>
      </c>
      <c r="AG51" s="10">
        <f>AF51*Index!$H$16</f>
        <v>11.819657948517509</v>
      </c>
      <c r="AI51" s="7">
        <v>1.10074269551328</v>
      </c>
      <c r="AJ51" s="5">
        <f t="shared" si="10"/>
        <v>1.117804207293736</v>
      </c>
      <c r="AK51" s="5">
        <f>AJ51*(Index!$G$16/Index!$G$15)</f>
        <v>1.1457493124760794</v>
      </c>
      <c r="AM51" s="7">
        <v>827.93</v>
      </c>
      <c r="AN51" s="8">
        <f t="shared" si="11"/>
        <v>827.92688202635202</v>
      </c>
      <c r="AO51" s="27"/>
    </row>
    <row r="52" spans="1:41" ht="15" customHeight="1">
      <c r="A52" s="2" t="s">
        <v>1283</v>
      </c>
      <c r="B52" s="2" t="s">
        <v>59</v>
      </c>
      <c r="C52" s="2" t="s">
        <v>51</v>
      </c>
      <c r="D52" s="2">
        <v>2</v>
      </c>
      <c r="E52" s="2" t="s">
        <v>22</v>
      </c>
      <c r="F52" s="7">
        <v>489.55450000000002</v>
      </c>
      <c r="G52" s="5">
        <f t="shared" si="0"/>
        <v>491.56167345</v>
      </c>
      <c r="H52" s="5">
        <f t="shared" si="1"/>
        <v>499.18087938847503</v>
      </c>
      <c r="I52" s="10">
        <f>H52*Index!$H$16</f>
        <v>683.05757392802991</v>
      </c>
      <c r="K52" s="7">
        <v>47.529927897199265</v>
      </c>
      <c r="L52" s="5">
        <f t="shared" si="2"/>
        <v>48.266641779605855</v>
      </c>
      <c r="M52" s="5">
        <f>L52*(Index!$G$16/Index!$G$15)</f>
        <v>49.473307824095997</v>
      </c>
      <c r="O52" s="15">
        <v>0.54379122800000002</v>
      </c>
      <c r="P52" s="7">
        <v>26.119901160000001</v>
      </c>
      <c r="Q52" s="7">
        <v>14.203773119999999</v>
      </c>
      <c r="R52" s="8">
        <f t="shared" si="3"/>
        <v>14.2</v>
      </c>
      <c r="S52" s="5">
        <f t="shared" si="4"/>
        <v>14.262008589792</v>
      </c>
      <c r="T52" s="5">
        <f t="shared" si="5"/>
        <v>14.483069722933777</v>
      </c>
      <c r="U52" s="10">
        <f>T52*Index!$H$16</f>
        <v>19.81800761298561</v>
      </c>
      <c r="W52" s="7">
        <v>2.02868054020621</v>
      </c>
      <c r="X52" s="5">
        <f t="shared" si="6"/>
        <v>2.0601250885794062</v>
      </c>
      <c r="Y52" s="5">
        <f>X52*(Index!$G$16/Index!$G$15)</f>
        <v>2.1116282157938913</v>
      </c>
      <c r="AA52" s="16">
        <v>4.4029728569906101</v>
      </c>
      <c r="AB52" s="7">
        <v>1.58074999829631</v>
      </c>
      <c r="AC52" s="7">
        <v>6.9599993361866197</v>
      </c>
      <c r="AD52" s="8">
        <f t="shared" si="7"/>
        <v>6.96</v>
      </c>
      <c r="AE52" s="5">
        <f t="shared" si="8"/>
        <v>6.9885353334649718</v>
      </c>
      <c r="AF52" s="5">
        <f t="shared" si="9"/>
        <v>7.0968576311336795</v>
      </c>
      <c r="AG52" s="10">
        <f>AF52*Index!$H$16</f>
        <v>9.7110337278409702</v>
      </c>
      <c r="AI52" s="7">
        <v>1.1410137775245901</v>
      </c>
      <c r="AJ52" s="5">
        <f t="shared" si="10"/>
        <v>1.1586994910762214</v>
      </c>
      <c r="AK52" s="5">
        <f>AJ52*(Index!$G$16/Index!$G$15)</f>
        <v>1.1876669783531268</v>
      </c>
      <c r="AM52" s="7">
        <v>765.36</v>
      </c>
      <c r="AN52" s="8">
        <f t="shared" si="11"/>
        <v>765.35921828709945</v>
      </c>
      <c r="AO52" s="27"/>
    </row>
    <row r="53" spans="1:41" ht="15" customHeight="1">
      <c r="A53" s="2" t="s">
        <v>1284</v>
      </c>
      <c r="B53" s="2" t="s">
        <v>59</v>
      </c>
      <c r="C53" s="2" t="s">
        <v>51</v>
      </c>
      <c r="D53" s="2">
        <v>2</v>
      </c>
      <c r="E53" s="2" t="s">
        <v>23</v>
      </c>
      <c r="F53" s="7">
        <v>480.49</v>
      </c>
      <c r="G53" s="5">
        <f t="shared" si="0"/>
        <v>482.46000900000001</v>
      </c>
      <c r="H53" s="5">
        <f t="shared" si="1"/>
        <v>489.93813913950004</v>
      </c>
      <c r="I53" s="10">
        <f>H53*Index!$H$16</f>
        <v>670.4102070283883</v>
      </c>
      <c r="K53" s="7">
        <v>47.529927897199265</v>
      </c>
      <c r="L53" s="5">
        <f t="shared" si="2"/>
        <v>48.266641779605855</v>
      </c>
      <c r="M53" s="5">
        <f>L53*(Index!$G$16/Index!$G$15)</f>
        <v>49.473307824095997</v>
      </c>
      <c r="O53" s="15">
        <v>0.54379122800000002</v>
      </c>
      <c r="P53" s="7">
        <v>26.119901160000001</v>
      </c>
      <c r="Q53" s="7">
        <v>14.203773119999999</v>
      </c>
      <c r="R53" s="8">
        <f t="shared" si="3"/>
        <v>14.2</v>
      </c>
      <c r="S53" s="5">
        <f t="shared" si="4"/>
        <v>14.262008589792</v>
      </c>
      <c r="T53" s="5">
        <f t="shared" si="5"/>
        <v>14.483069722933777</v>
      </c>
      <c r="U53" s="10">
        <f>T53*Index!$H$16</f>
        <v>19.81800761298561</v>
      </c>
      <c r="W53" s="7">
        <v>2.0508721231437499</v>
      </c>
      <c r="X53" s="5">
        <f t="shared" si="6"/>
        <v>2.0826606410524779</v>
      </c>
      <c r="Y53" s="5">
        <f>X53*(Index!$G$16/Index!$G$15)</f>
        <v>2.1347271570787898</v>
      </c>
      <c r="AA53" s="16">
        <v>4.8261767063939898</v>
      </c>
      <c r="AB53" s="7">
        <v>1.7552760418789799</v>
      </c>
      <c r="AC53" s="7">
        <v>8.4712723466077904</v>
      </c>
      <c r="AD53" s="8">
        <f t="shared" si="7"/>
        <v>8.4700000000000006</v>
      </c>
      <c r="AE53" s="5">
        <f t="shared" si="8"/>
        <v>8.506004563228867</v>
      </c>
      <c r="AF53" s="5">
        <f t="shared" si="9"/>
        <v>8.6378476339589145</v>
      </c>
      <c r="AG53" s="10">
        <f>AF53*Index!$H$16</f>
        <v>11.819657948517509</v>
      </c>
      <c r="AI53" s="7">
        <v>1.10074269551328</v>
      </c>
      <c r="AJ53" s="5">
        <f t="shared" si="10"/>
        <v>1.117804207293736</v>
      </c>
      <c r="AK53" s="5">
        <f>AJ53*(Index!$G$16/Index!$G$15)</f>
        <v>1.1457493124760794</v>
      </c>
      <c r="AM53" s="7">
        <v>754.8</v>
      </c>
      <c r="AN53" s="8">
        <f t="shared" si="11"/>
        <v>754.80165688354225</v>
      </c>
      <c r="AO53" s="27"/>
    </row>
    <row r="54" spans="1:41" ht="15" customHeight="1">
      <c r="A54" s="2" t="s">
        <v>1285</v>
      </c>
      <c r="B54" s="2" t="s">
        <v>59</v>
      </c>
      <c r="C54" s="2" t="s">
        <v>51</v>
      </c>
      <c r="D54" s="2">
        <v>3</v>
      </c>
      <c r="E54" s="2" t="s">
        <v>22</v>
      </c>
      <c r="F54" s="7">
        <v>489.55450000000002</v>
      </c>
      <c r="G54" s="5">
        <f t="shared" si="0"/>
        <v>491.56167345</v>
      </c>
      <c r="H54" s="5">
        <f t="shared" si="1"/>
        <v>499.18087938847503</v>
      </c>
      <c r="I54" s="10">
        <f>H54*Index!$H$16</f>
        <v>683.05757392802991</v>
      </c>
      <c r="K54" s="7">
        <v>62.983544399128384</v>
      </c>
      <c r="L54" s="5">
        <f t="shared" si="2"/>
        <v>63.959789337314881</v>
      </c>
      <c r="M54" s="5">
        <f>L54*(Index!$G$16/Index!$G$15)</f>
        <v>65.558784070747748</v>
      </c>
      <c r="O54" s="15">
        <v>0.54379122800000002</v>
      </c>
      <c r="P54" s="7">
        <v>26.119901160000001</v>
      </c>
      <c r="Q54" s="7">
        <v>14.203773119999999</v>
      </c>
      <c r="R54" s="8">
        <f t="shared" si="3"/>
        <v>14.2</v>
      </c>
      <c r="S54" s="5">
        <f t="shared" si="4"/>
        <v>14.262008589792</v>
      </c>
      <c r="T54" s="5">
        <f t="shared" si="5"/>
        <v>14.483069722933777</v>
      </c>
      <c r="U54" s="10">
        <f>T54*Index!$H$16</f>
        <v>19.81800761298561</v>
      </c>
      <c r="W54" s="7">
        <v>2.02868054020621</v>
      </c>
      <c r="X54" s="5">
        <f t="shared" si="6"/>
        <v>2.0601250885794062</v>
      </c>
      <c r="Y54" s="5">
        <f>X54*(Index!$G$16/Index!$G$15)</f>
        <v>2.1116282157938913</v>
      </c>
      <c r="AA54" s="16">
        <v>4.4029728569906101</v>
      </c>
      <c r="AB54" s="7">
        <v>1.58074999829631</v>
      </c>
      <c r="AC54" s="7">
        <v>6.9599993361866197</v>
      </c>
      <c r="AD54" s="8">
        <f t="shared" si="7"/>
        <v>6.96</v>
      </c>
      <c r="AE54" s="5">
        <f t="shared" si="8"/>
        <v>6.9885353334649718</v>
      </c>
      <c r="AF54" s="5">
        <f t="shared" si="9"/>
        <v>7.0968576311336795</v>
      </c>
      <c r="AG54" s="10">
        <f>AF54*Index!$H$16</f>
        <v>9.7110337278409702</v>
      </c>
      <c r="AI54" s="7">
        <v>1.1410137775245901</v>
      </c>
      <c r="AJ54" s="5">
        <f t="shared" si="10"/>
        <v>1.1586994910762214</v>
      </c>
      <c r="AK54" s="5">
        <f>AJ54*(Index!$G$16/Index!$G$15)</f>
        <v>1.1876669783531268</v>
      </c>
      <c r="AM54" s="7">
        <v>781.44</v>
      </c>
      <c r="AN54" s="8">
        <f t="shared" si="11"/>
        <v>781.4446945337512</v>
      </c>
      <c r="AO54" s="27"/>
    </row>
    <row r="55" spans="1:41" ht="15" customHeight="1">
      <c r="A55" s="2" t="s">
        <v>1286</v>
      </c>
      <c r="B55" s="2" t="s">
        <v>59</v>
      </c>
      <c r="C55" s="2" t="s">
        <v>51</v>
      </c>
      <c r="D55" s="2">
        <v>3</v>
      </c>
      <c r="E55" s="2" t="s">
        <v>23</v>
      </c>
      <c r="F55" s="7">
        <v>437.275845</v>
      </c>
      <c r="G55" s="5">
        <f t="shared" si="0"/>
        <v>439.06867596450002</v>
      </c>
      <c r="H55" s="5">
        <f t="shared" si="1"/>
        <v>445.87424044194978</v>
      </c>
      <c r="I55" s="10">
        <f>H55*Index!$H$16</f>
        <v>610.11506956432686</v>
      </c>
      <c r="K55" s="7">
        <v>62.983544399128384</v>
      </c>
      <c r="L55" s="5">
        <f t="shared" si="2"/>
        <v>63.959789337314881</v>
      </c>
      <c r="M55" s="5">
        <f>L55*(Index!$G$16/Index!$G$15)</f>
        <v>65.558784070747748</v>
      </c>
      <c r="O55" s="15">
        <v>0.54379122800000002</v>
      </c>
      <c r="P55" s="7">
        <v>26.119901160000001</v>
      </c>
      <c r="Q55" s="7">
        <v>14.203773119999999</v>
      </c>
      <c r="R55" s="8">
        <f t="shared" si="3"/>
        <v>14.2</v>
      </c>
      <c r="S55" s="5">
        <f t="shared" si="4"/>
        <v>14.262008589792</v>
      </c>
      <c r="T55" s="5">
        <f t="shared" si="5"/>
        <v>14.483069722933777</v>
      </c>
      <c r="U55" s="10">
        <f>T55*Index!$H$16</f>
        <v>19.81800761298561</v>
      </c>
      <c r="W55" s="7">
        <v>2.0508721231437499</v>
      </c>
      <c r="X55" s="5">
        <f t="shared" si="6"/>
        <v>2.0826606410524779</v>
      </c>
      <c r="Y55" s="5">
        <f>X55*(Index!$G$16/Index!$G$15)</f>
        <v>2.1347271570787898</v>
      </c>
      <c r="AA55" s="16">
        <v>4.8261767063939898</v>
      </c>
      <c r="AB55" s="7">
        <v>1.7552760418789799</v>
      </c>
      <c r="AC55" s="7">
        <v>8.4712723466077904</v>
      </c>
      <c r="AD55" s="8">
        <f t="shared" si="7"/>
        <v>8.4700000000000006</v>
      </c>
      <c r="AE55" s="5">
        <f t="shared" si="8"/>
        <v>8.506004563228867</v>
      </c>
      <c r="AF55" s="5">
        <f t="shared" si="9"/>
        <v>8.6378476339589145</v>
      </c>
      <c r="AG55" s="10">
        <f>AF55*Index!$H$16</f>
        <v>11.819657948517509</v>
      </c>
      <c r="AI55" s="7">
        <v>1.10074269551328</v>
      </c>
      <c r="AJ55" s="5">
        <f t="shared" si="10"/>
        <v>1.117804207293736</v>
      </c>
      <c r="AK55" s="5">
        <f>AJ55*(Index!$G$16/Index!$G$15)</f>
        <v>1.1457493124760794</v>
      </c>
      <c r="AM55" s="7">
        <v>710.59</v>
      </c>
      <c r="AN55" s="8">
        <f t="shared" si="11"/>
        <v>710.59199566613256</v>
      </c>
      <c r="AO55" s="27"/>
    </row>
    <row r="56" spans="1:41" ht="15" customHeight="1">
      <c r="A56" s="2" t="s">
        <v>1287</v>
      </c>
      <c r="B56" s="2" t="s">
        <v>59</v>
      </c>
      <c r="C56" s="2" t="s">
        <v>51</v>
      </c>
      <c r="D56" s="2">
        <v>4</v>
      </c>
      <c r="E56" s="2" t="s">
        <v>22</v>
      </c>
      <c r="F56" s="7">
        <v>489.55450000000002</v>
      </c>
      <c r="G56" s="5">
        <f t="shared" si="0"/>
        <v>491.56167345</v>
      </c>
      <c r="H56" s="5">
        <f t="shared" si="1"/>
        <v>499.18087938847503</v>
      </c>
      <c r="I56" s="10">
        <f>H56*Index!$H$16</f>
        <v>683.05757392802991</v>
      </c>
      <c r="K56" s="7">
        <v>76.518916649378497</v>
      </c>
      <c r="L56" s="5">
        <f t="shared" si="2"/>
        <v>77.704959857443868</v>
      </c>
      <c r="M56" s="5">
        <f>L56*(Index!$G$16/Index!$G$15)</f>
        <v>79.647583853879951</v>
      </c>
      <c r="O56" s="15">
        <v>1.1576386620000001</v>
      </c>
      <c r="P56" s="7">
        <v>26.6276738</v>
      </c>
      <c r="Q56" s="7">
        <v>30.825224670000001</v>
      </c>
      <c r="R56" s="8">
        <f t="shared" si="3"/>
        <v>30.83</v>
      </c>
      <c r="S56" s="5">
        <f t="shared" si="4"/>
        <v>30.951608091147001</v>
      </c>
      <c r="T56" s="5">
        <f t="shared" si="5"/>
        <v>31.431358016559781</v>
      </c>
      <c r="U56" s="10">
        <f>T56*Index!$H$16</f>
        <v>43.009313935173012</v>
      </c>
      <c r="W56" s="7">
        <v>4.3187144375612201</v>
      </c>
      <c r="X56" s="5">
        <f t="shared" si="6"/>
        <v>4.3856545113434189</v>
      </c>
      <c r="Y56" s="5">
        <f>X56*(Index!$G$16/Index!$G$15)</f>
        <v>4.4952958741270042</v>
      </c>
      <c r="AA56" s="16">
        <v>4.4029728569906101</v>
      </c>
      <c r="AB56" s="7">
        <v>1.58074999829631</v>
      </c>
      <c r="AC56" s="7">
        <v>6.9599993361866197</v>
      </c>
      <c r="AD56" s="8">
        <f t="shared" si="7"/>
        <v>6.96</v>
      </c>
      <c r="AE56" s="5">
        <f t="shared" si="8"/>
        <v>6.9885353334649718</v>
      </c>
      <c r="AF56" s="5">
        <f t="shared" si="9"/>
        <v>7.0968576311336795</v>
      </c>
      <c r="AG56" s="10">
        <f>AF56*Index!$H$16</f>
        <v>9.7110337278409702</v>
      </c>
      <c r="AI56" s="7">
        <v>1.1410137775245901</v>
      </c>
      <c r="AJ56" s="5">
        <f t="shared" si="10"/>
        <v>1.1586994910762214</v>
      </c>
      <c r="AK56" s="5">
        <f>AJ56*(Index!$G$16/Index!$G$15)</f>
        <v>1.1876669783531268</v>
      </c>
      <c r="AM56" s="7">
        <v>821.11</v>
      </c>
      <c r="AN56" s="8">
        <f t="shared" si="11"/>
        <v>821.1084682974041</v>
      </c>
      <c r="AO56" s="27"/>
    </row>
    <row r="57" spans="1:41" ht="15" customHeight="1">
      <c r="A57" s="2" t="s">
        <v>1288</v>
      </c>
      <c r="B57" s="2" t="s">
        <v>59</v>
      </c>
      <c r="C57" s="2" t="s">
        <v>51</v>
      </c>
      <c r="D57" s="2">
        <v>4</v>
      </c>
      <c r="E57" s="2" t="s">
        <v>23</v>
      </c>
      <c r="F57" s="7">
        <v>629.78</v>
      </c>
      <c r="G57" s="5">
        <f t="shared" si="0"/>
        <v>632.36209799999995</v>
      </c>
      <c r="H57" s="5">
        <f t="shared" si="1"/>
        <v>642.16371051900001</v>
      </c>
      <c r="I57" s="10">
        <f>H57*Index!$H$16</f>
        <v>878.70910983025317</v>
      </c>
      <c r="K57" s="7">
        <v>76.518916649378497</v>
      </c>
      <c r="L57" s="5">
        <f t="shared" si="2"/>
        <v>77.704959857443868</v>
      </c>
      <c r="M57" s="5">
        <f>L57*(Index!$G$16/Index!$G$15)</f>
        <v>79.647583853879951</v>
      </c>
      <c r="O57" s="15">
        <v>1.1576386620000001</v>
      </c>
      <c r="P57" s="7">
        <v>26.6276738</v>
      </c>
      <c r="Q57" s="7">
        <v>30.825224670000001</v>
      </c>
      <c r="R57" s="8">
        <f t="shared" si="3"/>
        <v>30.83</v>
      </c>
      <c r="S57" s="5">
        <f t="shared" si="4"/>
        <v>30.951608091147001</v>
      </c>
      <c r="T57" s="5">
        <f t="shared" si="5"/>
        <v>31.431358016559781</v>
      </c>
      <c r="U57" s="10">
        <f>T57*Index!$H$16</f>
        <v>43.009313935173012</v>
      </c>
      <c r="W57" s="7">
        <v>4.3659565280359098</v>
      </c>
      <c r="X57" s="5">
        <f t="shared" si="6"/>
        <v>4.4336288542204665</v>
      </c>
      <c r="Y57" s="5">
        <f>X57*(Index!$G$16/Index!$G$15)</f>
        <v>4.5444695755759774</v>
      </c>
      <c r="AA57" s="16">
        <v>4.8261767063939898</v>
      </c>
      <c r="AB57" s="7">
        <v>1.7552760418789799</v>
      </c>
      <c r="AC57" s="7">
        <v>8.4712723466077904</v>
      </c>
      <c r="AD57" s="8">
        <f t="shared" si="7"/>
        <v>8.4700000000000006</v>
      </c>
      <c r="AE57" s="5">
        <f t="shared" si="8"/>
        <v>8.506004563228867</v>
      </c>
      <c r="AF57" s="5">
        <f t="shared" si="9"/>
        <v>8.6378476339589145</v>
      </c>
      <c r="AG57" s="10">
        <f>AF57*Index!$H$16</f>
        <v>11.819657948517509</v>
      </c>
      <c r="AI57" s="7">
        <v>1.10074269551328</v>
      </c>
      <c r="AJ57" s="5">
        <f t="shared" si="10"/>
        <v>1.117804207293736</v>
      </c>
      <c r="AK57" s="5">
        <f>AJ57*(Index!$G$16/Index!$G$15)</f>
        <v>1.1457493124760794</v>
      </c>
      <c r="AM57" s="7">
        <v>1018.88</v>
      </c>
      <c r="AN57" s="8">
        <f t="shared" si="11"/>
        <v>1018.8758844558756</v>
      </c>
      <c r="AO57" s="27"/>
    </row>
    <row r="58" spans="1:41" ht="15" customHeight="1">
      <c r="A58" s="2" t="s">
        <v>1289</v>
      </c>
      <c r="B58" s="2" t="s">
        <v>61</v>
      </c>
      <c r="C58" s="2" t="s">
        <v>60</v>
      </c>
      <c r="D58" s="2"/>
      <c r="E58" s="2" t="s">
        <v>22</v>
      </c>
      <c r="F58" s="7">
        <v>453.06900000000002</v>
      </c>
      <c r="G58" s="5">
        <f t="shared" si="0"/>
        <v>454.92658290000003</v>
      </c>
      <c r="H58" s="5">
        <f t="shared" si="1"/>
        <v>461.97794493495007</v>
      </c>
      <c r="I58" s="10">
        <f>H58*Index!$H$16</f>
        <v>632.15068386052747</v>
      </c>
      <c r="K58" s="7">
        <v>50.14082142344003</v>
      </c>
      <c r="L58" s="5">
        <f t="shared" si="2"/>
        <v>50.918004155503354</v>
      </c>
      <c r="M58" s="5">
        <f>L58*(Index!$G$16/Index!$G$15)</f>
        <v>52.190954259390935</v>
      </c>
      <c r="O58" s="15">
        <v>0.23446254</v>
      </c>
      <c r="P58" s="7">
        <v>22.64954058</v>
      </c>
      <c r="Q58" s="7">
        <v>5.3104688089999996</v>
      </c>
      <c r="R58" s="8">
        <f t="shared" si="3"/>
        <v>5.31</v>
      </c>
      <c r="S58" s="5">
        <f t="shared" si="4"/>
        <v>5.3322417311168993</v>
      </c>
      <c r="T58" s="5">
        <f t="shared" si="5"/>
        <v>5.4148914779492117</v>
      </c>
      <c r="U58" s="10">
        <f>T58*Index!$H$16</f>
        <v>7.4095038266342437</v>
      </c>
      <c r="W58" s="7">
        <v>0.87469154985717901</v>
      </c>
      <c r="X58" s="5">
        <f t="shared" si="6"/>
        <v>0.88824926887996536</v>
      </c>
      <c r="Y58" s="5">
        <f>X58*(Index!$G$16/Index!$G$15)</f>
        <v>0.91045550060196445</v>
      </c>
      <c r="AA58" s="16">
        <v>4.4029728569906101</v>
      </c>
      <c r="AB58" s="7">
        <v>1.58074999829631</v>
      </c>
      <c r="AC58" s="7">
        <v>6.9599993361866197</v>
      </c>
      <c r="AD58" s="8">
        <f t="shared" si="7"/>
        <v>6.96</v>
      </c>
      <c r="AE58" s="5">
        <f t="shared" si="8"/>
        <v>6.9885353334649718</v>
      </c>
      <c r="AF58" s="5">
        <f t="shared" si="9"/>
        <v>7.0968576311336795</v>
      </c>
      <c r="AG58" s="10">
        <f>AF58*Index!$H$16</f>
        <v>9.7110337278409702</v>
      </c>
      <c r="AI58" s="7">
        <v>1.1410137775245901</v>
      </c>
      <c r="AJ58" s="5">
        <f t="shared" si="10"/>
        <v>1.1586994910762214</v>
      </c>
      <c r="AK58" s="5">
        <f>AJ58*(Index!$G$16/Index!$G$15)</f>
        <v>1.1876669783531268</v>
      </c>
      <c r="AM58" s="7">
        <v>703.56</v>
      </c>
      <c r="AN58" s="8">
        <f t="shared" si="11"/>
        <v>703.56029815334875</v>
      </c>
      <c r="AO58" s="27"/>
    </row>
    <row r="59" spans="1:41" ht="15" customHeight="1">
      <c r="A59" s="2" t="s">
        <v>1290</v>
      </c>
      <c r="B59" s="2" t="s">
        <v>62</v>
      </c>
      <c r="C59" s="2"/>
      <c r="D59" s="2"/>
      <c r="E59" s="2" t="s">
        <v>22</v>
      </c>
      <c r="F59" s="7">
        <v>0</v>
      </c>
      <c r="G59" s="5">
        <f t="shared" si="0"/>
        <v>0</v>
      </c>
      <c r="H59" s="5">
        <f t="shared" si="1"/>
        <v>0</v>
      </c>
      <c r="I59" s="10">
        <f>H59*Index!$H$16</f>
        <v>0</v>
      </c>
      <c r="K59" s="7">
        <v>0</v>
      </c>
      <c r="L59" s="5">
        <f t="shared" si="2"/>
        <v>0</v>
      </c>
      <c r="M59" s="5">
        <f>L59*(Index!$G$16/Index!$G$15)</f>
        <v>0</v>
      </c>
      <c r="O59" s="15">
        <v>0</v>
      </c>
      <c r="P59" s="7">
        <v>0</v>
      </c>
      <c r="Q59" s="7">
        <v>0</v>
      </c>
      <c r="R59" s="8">
        <f t="shared" si="3"/>
        <v>0</v>
      </c>
      <c r="S59" s="5">
        <f t="shared" si="4"/>
        <v>0</v>
      </c>
      <c r="T59" s="5">
        <f t="shared" si="5"/>
        <v>0</v>
      </c>
      <c r="U59" s="10">
        <f>T59*Index!$H$16</f>
        <v>0</v>
      </c>
      <c r="W59" s="7"/>
      <c r="X59" s="5">
        <f t="shared" si="6"/>
        <v>0</v>
      </c>
      <c r="Y59" s="5">
        <f>X59*(Index!$G$16/Index!$G$15)</f>
        <v>0</v>
      </c>
      <c r="AA59" s="16">
        <v>0</v>
      </c>
      <c r="AB59" s="7">
        <v>0</v>
      </c>
      <c r="AC59" s="7">
        <v>0</v>
      </c>
      <c r="AD59" s="8">
        <f t="shared" si="7"/>
        <v>0</v>
      </c>
      <c r="AE59" s="5">
        <f t="shared" si="8"/>
        <v>0</v>
      </c>
      <c r="AF59" s="5">
        <f t="shared" si="9"/>
        <v>0</v>
      </c>
      <c r="AG59" s="10">
        <f>AF59*Index!$H$16</f>
        <v>0</v>
      </c>
      <c r="AI59" s="7"/>
      <c r="AJ59" s="5">
        <f t="shared" si="10"/>
        <v>0</v>
      </c>
      <c r="AK59" s="5">
        <f>AJ59*(Index!$G$16/Index!$G$15)</f>
        <v>0</v>
      </c>
      <c r="AM59" s="7">
        <v>401.69</v>
      </c>
      <c r="AN59" s="8">
        <f>ROUND(AVERAGE(I2 + M2,I10 + M10,M18 + I18,I26 + M26,I34 + M34,I42 + M42,I50+M50),2)</f>
        <v>401.69</v>
      </c>
      <c r="AO59" s="27"/>
    </row>
    <row r="60" spans="1:41">
      <c r="A60" s="2" t="s">
        <v>1486</v>
      </c>
      <c r="B60" s="2" t="s">
        <v>1489</v>
      </c>
      <c r="C60" s="2" t="s">
        <v>49</v>
      </c>
      <c r="D60" s="2"/>
      <c r="E60" s="2" t="s">
        <v>22</v>
      </c>
      <c r="F60" s="7">
        <v>448.76</v>
      </c>
      <c r="G60" s="5">
        <f t="shared" si="0"/>
        <v>450.59991600000001</v>
      </c>
      <c r="H60" s="5">
        <f t="shared" si="1"/>
        <v>457.58421469800004</v>
      </c>
      <c r="I60" s="10">
        <f>H60*Index!$H$16</f>
        <v>626.13849300934362</v>
      </c>
      <c r="K60" s="7">
        <v>39.998537062123404</v>
      </c>
      <c r="L60" s="5">
        <f t="shared" si="2"/>
        <v>40.61851438658632</v>
      </c>
      <c r="M60" s="5">
        <f>L60*(Index!$G$16/Index!$G$15)</f>
        <v>41.633977246250971</v>
      </c>
      <c r="O60" s="15">
        <v>0.37814394000000001</v>
      </c>
      <c r="P60" s="7">
        <v>22.732744490000002</v>
      </c>
      <c r="Q60" s="7">
        <v>8.5962495719999996</v>
      </c>
      <c r="R60" s="8">
        <f t="shared" si="3"/>
        <v>8.6</v>
      </c>
      <c r="S60" s="5">
        <f t="shared" si="4"/>
        <v>8.6314941952451996</v>
      </c>
      <c r="T60" s="5">
        <f t="shared" si="5"/>
        <v>8.7652823552715002</v>
      </c>
      <c r="U60" s="10">
        <f>T60*Index!$H$16</f>
        <v>11.994034121901004</v>
      </c>
      <c r="W60" s="7">
        <v>1.41071281362948</v>
      </c>
      <c r="X60" s="5">
        <f t="shared" si="6"/>
        <v>1.4325788622407369</v>
      </c>
      <c r="Y60" s="5">
        <f>X60*(Index!$G$16/Index!$G$15)</f>
        <v>1.4683933337967552</v>
      </c>
      <c r="AA60" s="16">
        <v>4.4029728569906101</v>
      </c>
      <c r="AB60" s="7">
        <v>1.58074999829631</v>
      </c>
      <c r="AC60" s="7">
        <v>6.9599993361866197</v>
      </c>
      <c r="AD60" s="8">
        <f t="shared" si="7"/>
        <v>6.96</v>
      </c>
      <c r="AE60" s="5">
        <f t="shared" si="8"/>
        <v>6.9885353334649718</v>
      </c>
      <c r="AF60" s="5">
        <f t="shared" si="9"/>
        <v>7.0968576311336795</v>
      </c>
      <c r="AG60" s="10">
        <f>AF60*Index!$H$16</f>
        <v>9.7110337278409702</v>
      </c>
      <c r="AI60" s="7">
        <v>1.1410137775245901</v>
      </c>
      <c r="AJ60" s="5">
        <f t="shared" si="10"/>
        <v>1.1586994910762214</v>
      </c>
      <c r="AK60" s="5">
        <f>AJ60*(Index!$G$16/Index!$G$15)</f>
        <v>1.1876669783531268</v>
      </c>
      <c r="AM60" s="7">
        <v>692.13</v>
      </c>
      <c r="AN60" s="8">
        <f t="shared" si="11"/>
        <v>692.1335984174865</v>
      </c>
      <c r="AO60" s="27"/>
    </row>
    <row r="61" spans="1:41">
      <c r="A61" s="2" t="s">
        <v>1487</v>
      </c>
      <c r="B61" s="2" t="s">
        <v>1490</v>
      </c>
      <c r="C61" s="2" t="s">
        <v>50</v>
      </c>
      <c r="D61" s="2"/>
      <c r="E61" s="2" t="s">
        <v>22</v>
      </c>
      <c r="F61" s="7">
        <v>562.54999999999995</v>
      </c>
      <c r="G61" s="5">
        <f t="shared" si="0"/>
        <v>564.85645499999998</v>
      </c>
      <c r="H61" s="5">
        <f t="shared" si="1"/>
        <v>573.61173005249998</v>
      </c>
      <c r="I61" s="10">
        <f>H61*Index!$H$16</f>
        <v>784.90553802122781</v>
      </c>
      <c r="K61" s="7">
        <v>39.159569472780824</v>
      </c>
      <c r="L61" s="5">
        <f t="shared" si="2"/>
        <v>39.766542799608928</v>
      </c>
      <c r="M61" s="5">
        <f>L61*(Index!$G$16/Index!$G$15)</f>
        <v>40.760706369599149</v>
      </c>
      <c r="O61" s="15">
        <v>0.36379827999999997</v>
      </c>
      <c r="P61" s="7">
        <v>22.68136943</v>
      </c>
      <c r="Q61" s="7">
        <v>8.2514431950000002</v>
      </c>
      <c r="R61" s="8">
        <f t="shared" si="3"/>
        <v>8.25</v>
      </c>
      <c r="S61" s="5">
        <f t="shared" si="4"/>
        <v>8.2852741120995006</v>
      </c>
      <c r="T61" s="5">
        <f t="shared" si="5"/>
        <v>8.4136958608370431</v>
      </c>
      <c r="U61" s="10">
        <f>T61*Index!$H$16</f>
        <v>11.512938335122344</v>
      </c>
      <c r="W61" s="7">
        <v>1.35719455228189</v>
      </c>
      <c r="X61" s="5">
        <f t="shared" si="6"/>
        <v>1.3782310678422593</v>
      </c>
      <c r="Y61" s="5">
        <f>X61*(Index!$G$16/Index!$G$15)</f>
        <v>1.4126868445383156</v>
      </c>
      <c r="AA61" s="16">
        <v>4.4029728569906101</v>
      </c>
      <c r="AB61" s="7">
        <v>1.58074999829631</v>
      </c>
      <c r="AC61" s="7">
        <v>6.9599993361866197</v>
      </c>
      <c r="AD61" s="8">
        <f t="shared" si="7"/>
        <v>6.96</v>
      </c>
      <c r="AE61" s="5">
        <f t="shared" si="8"/>
        <v>6.9885353334649718</v>
      </c>
      <c r="AF61" s="5">
        <f t="shared" si="9"/>
        <v>7.0968576311336795</v>
      </c>
      <c r="AG61" s="10">
        <f>AF61*Index!$H$16</f>
        <v>9.7110337278409702</v>
      </c>
      <c r="AI61" s="7">
        <v>1.1410137775245901</v>
      </c>
      <c r="AJ61" s="5">
        <f t="shared" si="10"/>
        <v>1.1586994910762214</v>
      </c>
      <c r="AK61" s="5">
        <f>AJ61*(Index!$G$16/Index!$G$15)</f>
        <v>1.1876669783531268</v>
      </c>
      <c r="AM61" s="7">
        <v>849.49</v>
      </c>
      <c r="AN61" s="8">
        <f t="shared" si="11"/>
        <v>849.49057027668175</v>
      </c>
      <c r="AO61" s="27"/>
    </row>
    <row r="62" spans="1:41">
      <c r="A62" s="2" t="s">
        <v>1488</v>
      </c>
      <c r="B62" s="2" t="s">
        <v>1491</v>
      </c>
      <c r="C62" s="2" t="s">
        <v>51</v>
      </c>
      <c r="D62" s="2"/>
      <c r="E62" s="2" t="s">
        <v>22</v>
      </c>
      <c r="F62" s="7">
        <v>662.75</v>
      </c>
      <c r="G62" s="5">
        <f t="shared" si="0"/>
        <v>665.46727499999997</v>
      </c>
      <c r="H62" s="5">
        <f t="shared" si="1"/>
        <v>675.7820177625</v>
      </c>
      <c r="I62" s="10">
        <f>H62*Index!$H$16</f>
        <v>924.71095071294781</v>
      </c>
      <c r="K62" s="7">
        <v>44.456064478366876</v>
      </c>
      <c r="L62" s="5">
        <f t="shared" si="2"/>
        <v>45.145133477781563</v>
      </c>
      <c r="M62" s="5">
        <f>L62*(Index!$G$16/Index!$G$15)</f>
        <v>46.2737618147261</v>
      </c>
      <c r="O62" s="15">
        <v>0.122482013</v>
      </c>
      <c r="P62" s="7">
        <v>22.64954058</v>
      </c>
      <c r="Q62" s="7">
        <v>2.7741613269999998</v>
      </c>
      <c r="R62" s="8">
        <f t="shared" si="3"/>
        <v>2.77</v>
      </c>
      <c r="S62" s="5">
        <f t="shared" si="4"/>
        <v>2.7855353884406999</v>
      </c>
      <c r="T62" s="5">
        <f t="shared" si="5"/>
        <v>2.8287111869615309</v>
      </c>
      <c r="U62" s="10">
        <f>T62*Index!$H$16</f>
        <v>3.8706863193078278</v>
      </c>
      <c r="W62" s="7">
        <v>0.45693432309291898</v>
      </c>
      <c r="X62" s="5">
        <f t="shared" si="6"/>
        <v>0.46401680510085924</v>
      </c>
      <c r="Y62" s="5">
        <f>X62*(Index!$G$16/Index!$G$15)</f>
        <v>0.47561722522838068</v>
      </c>
      <c r="AA62" s="16">
        <v>4.4029728569906101</v>
      </c>
      <c r="AB62" s="7">
        <v>1.58074999829631</v>
      </c>
      <c r="AC62" s="7">
        <v>6.9599993361866197</v>
      </c>
      <c r="AD62" s="8">
        <f t="shared" si="7"/>
        <v>6.96</v>
      </c>
      <c r="AE62" s="5">
        <f t="shared" si="8"/>
        <v>6.9885353334649718</v>
      </c>
      <c r="AF62" s="5">
        <f t="shared" si="9"/>
        <v>7.0968576311336795</v>
      </c>
      <c r="AG62" s="10">
        <f>AF62*Index!$H$16</f>
        <v>9.7110337278409702</v>
      </c>
      <c r="AI62" s="7">
        <v>1.1410137775245901</v>
      </c>
      <c r="AJ62" s="5">
        <f t="shared" si="10"/>
        <v>1.1586994910762214</v>
      </c>
      <c r="AK62" s="5">
        <f>AJ62*(Index!$G$16/Index!$G$15)</f>
        <v>1.1876669783531268</v>
      </c>
      <c r="AM62" s="7">
        <v>986.23</v>
      </c>
      <c r="AN62" s="8">
        <f t="shared" si="11"/>
        <v>986.22971677840417</v>
      </c>
      <c r="AO62" s="27"/>
    </row>
  </sheetData>
  <autoFilter ref="A1:AN62" xr:uid="{00000000-0009-0000-0000-000003000000}"/>
  <conditionalFormatting sqref="R2:R62">
    <cfRule type="cellIs" dxfId="23" priority="27" operator="notEqual">
      <formula>ROUND($Q2,2)</formula>
    </cfRule>
    <cfRule type="cellIs" dxfId="22" priority="28" operator="equal">
      <formula>ROUND($Q2,2)</formula>
    </cfRule>
  </conditionalFormatting>
  <conditionalFormatting sqref="AD2:AD62">
    <cfRule type="cellIs" dxfId="21" priority="25" operator="notEqual">
      <formula>ROUND($AC2,2)</formula>
    </cfRule>
    <cfRule type="cellIs" dxfId="20" priority="26" operator="equal">
      <formula>ROUND($AC2,2)</formula>
    </cfRule>
  </conditionalFormatting>
  <conditionalFormatting sqref="AN2:AN62">
    <cfRule type="expression" dxfId="19" priority="1">
      <formula>ROUND($AM2, 2) &lt;&gt; ROUND($AN2, 2)</formula>
    </cfRule>
    <cfRule type="expression" dxfId="18" priority="2">
      <formula>ROUND($AM2, 2) = ROUND($AN2, 2)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0"/>
  <sheetViews>
    <sheetView workbookViewId="0">
      <pane xSplit="3" ySplit="1" topLeftCell="M8" activePane="bottomRight" state="frozen"/>
      <selection pane="topRight" activeCell="C1" sqref="C1"/>
      <selection pane="bottomLeft" activeCell="A2" sqref="A2"/>
      <selection pane="bottomRight" activeCell="Q2" sqref="Q2"/>
    </sheetView>
  </sheetViews>
  <sheetFormatPr baseColWidth="10" defaultColWidth="8.83203125" defaultRowHeight="15"/>
  <cols>
    <col min="1" max="1" width="14" bestFit="1" customWidth="1"/>
    <col min="2" max="2" width="75.33203125" customWidth="1"/>
    <col min="3" max="3" width="20.5" bestFit="1" customWidth="1"/>
    <col min="4" max="4" width="22.6640625" bestFit="1" customWidth="1"/>
    <col min="5" max="5" width="24.5" bestFit="1" customWidth="1"/>
    <col min="6" max="6" width="24.5" customWidth="1"/>
    <col min="7" max="7" width="31.33203125" bestFit="1" customWidth="1"/>
    <col min="8" max="8" width="12.5" bestFit="1" customWidth="1"/>
    <col min="9" max="9" width="18.6640625" bestFit="1" customWidth="1"/>
    <col min="10" max="10" width="25" bestFit="1" customWidth="1"/>
    <col min="11" max="11" width="28.1640625" bestFit="1" customWidth="1"/>
    <col min="12" max="12" width="23.1640625" bestFit="1" customWidth="1"/>
    <col min="13" max="13" width="2.83203125" customWidth="1"/>
    <col min="14" max="14" width="21.5" bestFit="1" customWidth="1"/>
    <col min="15" max="15" width="28.1640625" bestFit="1" customWidth="1"/>
    <col min="16" max="16" width="23.1640625" bestFit="1" customWidth="1"/>
    <col min="17" max="17" width="2.83203125" customWidth="1"/>
    <col min="18" max="18" width="10.83203125" bestFit="1" customWidth="1"/>
    <col min="19" max="19" width="12.5" bestFit="1" customWidth="1"/>
  </cols>
  <sheetData>
    <row r="1" spans="1:19">
      <c r="A1" s="1" t="s">
        <v>1430</v>
      </c>
      <c r="B1" s="1" t="s">
        <v>52</v>
      </c>
      <c r="C1" s="1" t="s">
        <v>20</v>
      </c>
      <c r="D1" s="3" t="s">
        <v>5</v>
      </c>
      <c r="E1" s="3" t="s">
        <v>6</v>
      </c>
      <c r="F1" s="3" t="s">
        <v>182</v>
      </c>
      <c r="G1" s="3" t="s">
        <v>12</v>
      </c>
      <c r="H1" s="3" t="s">
        <v>7</v>
      </c>
      <c r="I1" s="3" t="s">
        <v>8</v>
      </c>
      <c r="J1" s="4" t="s">
        <v>10</v>
      </c>
      <c r="K1" s="4" t="s">
        <v>11</v>
      </c>
      <c r="L1" s="11" t="s">
        <v>1622</v>
      </c>
      <c r="M1" s="11" t="s">
        <v>1619</v>
      </c>
      <c r="N1" s="3" t="s">
        <v>9</v>
      </c>
      <c r="O1" s="4" t="s">
        <v>11</v>
      </c>
      <c r="P1" s="11" t="s">
        <v>1623</v>
      </c>
      <c r="Q1" s="11" t="s">
        <v>1619</v>
      </c>
      <c r="R1" s="3" t="s">
        <v>13</v>
      </c>
      <c r="S1" s="3" t="s">
        <v>14</v>
      </c>
    </row>
    <row r="2" spans="1:19">
      <c r="A2" s="2" t="s">
        <v>1291</v>
      </c>
      <c r="B2" s="2" t="s">
        <v>63</v>
      </c>
      <c r="C2" s="2" t="s">
        <v>22</v>
      </c>
      <c r="D2" s="6"/>
      <c r="E2" s="6"/>
      <c r="F2" s="6"/>
      <c r="G2" s="12"/>
      <c r="H2" s="7"/>
      <c r="I2" s="8">
        <f>ROUND(G2*SUM(D2:E2),2)</f>
        <v>0</v>
      </c>
      <c r="J2" s="5">
        <f t="shared" ref="J2:J33" si="0">H2*(1.0041)</f>
        <v>0</v>
      </c>
      <c r="K2" s="5">
        <f t="shared" ref="K2:K33" si="1">J2*(1.0155)</f>
        <v>0</v>
      </c>
      <c r="L2" s="10">
        <f>K2*Index!$H$16</f>
        <v>0</v>
      </c>
      <c r="N2" s="7"/>
      <c r="O2" s="5">
        <f t="shared" ref="O2:O33" si="2">N2*(1.0155)</f>
        <v>0</v>
      </c>
      <c r="P2" s="5">
        <f>O2*(Index!$G$16/Index!$G$7)</f>
        <v>0</v>
      </c>
      <c r="R2" s="7">
        <v>873.25</v>
      </c>
      <c r="S2" s="8">
        <f>ROUND(R2, 2)</f>
        <v>873.25</v>
      </c>
    </row>
    <row r="3" spans="1:19">
      <c r="A3" s="2" t="s">
        <v>1292</v>
      </c>
      <c r="B3" s="2" t="s">
        <v>64</v>
      </c>
      <c r="C3" s="2" t="s">
        <v>22</v>
      </c>
      <c r="D3" s="6"/>
      <c r="E3" s="6"/>
      <c r="F3" s="6"/>
      <c r="G3" s="12"/>
      <c r="H3" s="7"/>
      <c r="I3" s="8">
        <f>ROUND(G3*SUM(D3:E3),2)</f>
        <v>0</v>
      </c>
      <c r="J3" s="5">
        <f t="shared" si="0"/>
        <v>0</v>
      </c>
      <c r="K3" s="5">
        <f t="shared" si="1"/>
        <v>0</v>
      </c>
      <c r="L3" s="10">
        <f>K3*Index!$H$16</f>
        <v>0</v>
      </c>
      <c r="N3" s="7"/>
      <c r="O3" s="5">
        <f t="shared" si="2"/>
        <v>0</v>
      </c>
      <c r="P3" s="5">
        <f>O3*(Index!$G$16/Index!$G$7)</f>
        <v>0</v>
      </c>
      <c r="R3" s="7">
        <v>1054.47</v>
      </c>
      <c r="S3" s="8">
        <f t="shared" ref="S3:S6" si="3">ROUND(R3, 2)</f>
        <v>1054.47</v>
      </c>
    </row>
    <row r="4" spans="1:19">
      <c r="A4" s="2" t="s">
        <v>1293</v>
      </c>
      <c r="B4" s="2" t="s">
        <v>65</v>
      </c>
      <c r="C4" s="2" t="s">
        <v>23</v>
      </c>
      <c r="D4" s="6"/>
      <c r="E4" s="6"/>
      <c r="F4" s="6"/>
      <c r="G4" s="12"/>
      <c r="H4" s="7"/>
      <c r="I4" s="8">
        <f>ROUND(G4*SUM(D4:E4),2)</f>
        <v>0</v>
      </c>
      <c r="J4" s="5">
        <f t="shared" si="0"/>
        <v>0</v>
      </c>
      <c r="K4" s="5">
        <f t="shared" si="1"/>
        <v>0</v>
      </c>
      <c r="L4" s="10">
        <f>K4*Index!$H$16</f>
        <v>0</v>
      </c>
      <c r="N4" s="7"/>
      <c r="O4" s="5">
        <f t="shared" si="2"/>
        <v>0</v>
      </c>
      <c r="P4" s="5">
        <f>O4*(Index!$G$16/Index!$G$7)</f>
        <v>0</v>
      </c>
      <c r="R4" s="7">
        <v>953.1</v>
      </c>
      <c r="S4" s="8">
        <f t="shared" si="3"/>
        <v>953.1</v>
      </c>
    </row>
    <row r="5" spans="1:19">
      <c r="A5" s="2" t="s">
        <v>1294</v>
      </c>
      <c r="B5" s="2" t="s">
        <v>66</v>
      </c>
      <c r="C5" s="2" t="s">
        <v>23</v>
      </c>
      <c r="D5" s="6"/>
      <c r="E5" s="6"/>
      <c r="F5" s="6"/>
      <c r="G5" s="12"/>
      <c r="H5" s="7"/>
      <c r="I5" s="8">
        <f>ROUND(G5*SUM(D5:E5),2)</f>
        <v>0</v>
      </c>
      <c r="J5" s="5">
        <f t="shared" si="0"/>
        <v>0</v>
      </c>
      <c r="K5" s="5">
        <f t="shared" si="1"/>
        <v>0</v>
      </c>
      <c r="L5" s="10">
        <f>K5*Index!$H$16</f>
        <v>0</v>
      </c>
      <c r="N5" s="7"/>
      <c r="O5" s="5">
        <f t="shared" si="2"/>
        <v>0</v>
      </c>
      <c r="P5" s="5">
        <f>O5*(Index!$G$16/Index!$G$7)</f>
        <v>0</v>
      </c>
      <c r="R5" s="7">
        <v>1115.5999999999999</v>
      </c>
      <c r="S5" s="8">
        <f t="shared" si="3"/>
        <v>1115.5999999999999</v>
      </c>
    </row>
    <row r="6" spans="1:19">
      <c r="A6" s="2" t="s">
        <v>1295</v>
      </c>
      <c r="B6" s="2" t="s">
        <v>67</v>
      </c>
      <c r="C6" s="2" t="s">
        <v>22</v>
      </c>
      <c r="D6" s="6"/>
      <c r="E6" s="6"/>
      <c r="F6" s="6"/>
      <c r="G6" s="12"/>
      <c r="H6" s="7"/>
      <c r="I6" s="8">
        <f>H6</f>
        <v>0</v>
      </c>
      <c r="J6" s="5">
        <f t="shared" si="0"/>
        <v>0</v>
      </c>
      <c r="K6" s="5">
        <f t="shared" si="1"/>
        <v>0</v>
      </c>
      <c r="L6" s="10">
        <f>K6*Index!$H$16</f>
        <v>0</v>
      </c>
      <c r="N6" s="7"/>
      <c r="O6" s="5">
        <f t="shared" si="2"/>
        <v>0</v>
      </c>
      <c r="P6" s="5">
        <f>O6*(Index!$G$16/Index!$G$7)</f>
        <v>0</v>
      </c>
      <c r="R6" s="7">
        <v>248.4</v>
      </c>
      <c r="S6" s="8">
        <f t="shared" si="3"/>
        <v>248.4</v>
      </c>
    </row>
    <row r="7" spans="1:19">
      <c r="A7" s="2" t="s">
        <v>1296</v>
      </c>
      <c r="B7" s="2" t="s">
        <v>68</v>
      </c>
      <c r="C7" s="2" t="s">
        <v>197</v>
      </c>
      <c r="D7" s="6"/>
      <c r="E7" s="6"/>
      <c r="F7" s="6"/>
      <c r="G7" s="12"/>
      <c r="H7" s="7"/>
      <c r="I7" s="8">
        <f t="shared" ref="I7:I38" si="4">ROUND(G7*SUM(D7:E7),2)</f>
        <v>0</v>
      </c>
      <c r="J7" s="5">
        <f t="shared" si="0"/>
        <v>0</v>
      </c>
      <c r="K7" s="5">
        <f t="shared" si="1"/>
        <v>0</v>
      </c>
      <c r="L7" s="10">
        <f>K7*Index!$H$16</f>
        <v>0</v>
      </c>
      <c r="N7" s="7"/>
      <c r="O7" s="5">
        <f t="shared" si="2"/>
        <v>0</v>
      </c>
      <c r="P7" s="5">
        <f>O7*(Index!$G$16/Index!$G$7)</f>
        <v>0</v>
      </c>
      <c r="R7" s="7" t="s">
        <v>1681</v>
      </c>
      <c r="S7" s="8" t="str">
        <f>R7</f>
        <v>vrij</v>
      </c>
    </row>
    <row r="8" spans="1:19">
      <c r="A8" s="2" t="s">
        <v>1297</v>
      </c>
      <c r="B8" s="2" t="s">
        <v>69</v>
      </c>
      <c r="C8" s="2" t="s">
        <v>22</v>
      </c>
      <c r="D8" s="13">
        <v>0</v>
      </c>
      <c r="E8" s="13">
        <v>10.145415713111101</v>
      </c>
      <c r="F8" s="13">
        <f>D8+E8</f>
        <v>10.145415713111101</v>
      </c>
      <c r="G8" s="12">
        <v>2.15795372261536</v>
      </c>
      <c r="H8" s="12">
        <v>21.893337605588599</v>
      </c>
      <c r="I8" s="8">
        <f t="shared" si="4"/>
        <v>21.89</v>
      </c>
      <c r="J8" s="5">
        <f t="shared" si="0"/>
        <v>21.98310028977151</v>
      </c>
      <c r="K8" s="5">
        <f t="shared" si="1"/>
        <v>22.32383834426297</v>
      </c>
      <c r="L8" s="10">
        <f>K8*Index!$H$16</f>
        <v>30.546977037409828</v>
      </c>
      <c r="N8" s="7">
        <v>0.38354818459778001</v>
      </c>
      <c r="O8" s="5">
        <f t="shared" si="2"/>
        <v>0.3894931814590456</v>
      </c>
      <c r="P8" s="5">
        <f>O8*(Index!$G$16/Index!$G$7)</f>
        <v>0.44067578436766247</v>
      </c>
      <c r="R8" s="7">
        <v>30.99</v>
      </c>
      <c r="S8" s="8">
        <f>ROUND(L8+P8, 2)</f>
        <v>30.99</v>
      </c>
    </row>
    <row r="9" spans="1:19">
      <c r="A9" s="2" t="s">
        <v>1298</v>
      </c>
      <c r="B9" s="2" t="s">
        <v>70</v>
      </c>
      <c r="C9" s="2" t="s">
        <v>22</v>
      </c>
      <c r="D9" s="13">
        <v>0</v>
      </c>
      <c r="E9" s="13">
        <v>29.656080408263598</v>
      </c>
      <c r="F9" s="13">
        <f>D9+E9</f>
        <v>29.656080408263598</v>
      </c>
      <c r="G9" s="12">
        <v>2.1264064834091001</v>
      </c>
      <c r="H9" s="12">
        <v>63.060881652633299</v>
      </c>
      <c r="I9" s="8">
        <f t="shared" si="4"/>
        <v>63.06</v>
      </c>
      <c r="J9" s="5">
        <f t="shared" si="0"/>
        <v>63.319431267409094</v>
      </c>
      <c r="K9" s="5">
        <f t="shared" si="1"/>
        <v>64.300882452053941</v>
      </c>
      <c r="L9" s="10">
        <f>K9*Index!$H$16</f>
        <v>87.986552736029012</v>
      </c>
      <c r="N9" s="7">
        <v>1.0881888055151301</v>
      </c>
      <c r="O9" s="5">
        <f t="shared" si="2"/>
        <v>1.1050557320006147</v>
      </c>
      <c r="P9" s="5">
        <f>O9*(Index!$G$16/Index!$G$7)</f>
        <v>1.2502691308873564</v>
      </c>
      <c r="R9" s="7">
        <v>89.24</v>
      </c>
      <c r="S9" s="8">
        <f>ROUND(L9+P9, 2)</f>
        <v>89.24</v>
      </c>
    </row>
    <row r="10" spans="1:19">
      <c r="A10" s="2" t="s">
        <v>1299</v>
      </c>
      <c r="B10" s="2" t="s">
        <v>71</v>
      </c>
      <c r="C10" s="2" t="s">
        <v>23</v>
      </c>
      <c r="D10" s="6"/>
      <c r="E10" s="6"/>
      <c r="F10" s="6"/>
      <c r="G10" s="12"/>
      <c r="H10" s="7"/>
      <c r="I10" s="8">
        <f t="shared" si="4"/>
        <v>0</v>
      </c>
      <c r="J10" s="5">
        <f t="shared" si="0"/>
        <v>0</v>
      </c>
      <c r="K10" s="5">
        <f t="shared" si="1"/>
        <v>0</v>
      </c>
      <c r="L10" s="10">
        <f>K10*Index!$H$16</f>
        <v>0</v>
      </c>
      <c r="N10" s="7"/>
      <c r="O10" s="5">
        <f t="shared" si="2"/>
        <v>0</v>
      </c>
      <c r="P10" s="5">
        <f>O10*(Index!$G$16/Index!$G$7)</f>
        <v>0</v>
      </c>
      <c r="R10" s="7">
        <v>40.79</v>
      </c>
      <c r="S10" s="8">
        <f t="shared" ref="S10:S73" si="5">ROUND(R10, 2)</f>
        <v>40.79</v>
      </c>
    </row>
    <row r="11" spans="1:19">
      <c r="A11" s="2" t="s">
        <v>1300</v>
      </c>
      <c r="B11" s="2" t="s">
        <v>72</v>
      </c>
      <c r="C11" s="2" t="s">
        <v>23</v>
      </c>
      <c r="D11" s="6"/>
      <c r="E11" s="6"/>
      <c r="F11" s="6"/>
      <c r="G11" s="12"/>
      <c r="H11" s="7"/>
      <c r="I11" s="8">
        <f t="shared" si="4"/>
        <v>0</v>
      </c>
      <c r="J11" s="5">
        <f t="shared" si="0"/>
        <v>0</v>
      </c>
      <c r="K11" s="5">
        <f t="shared" si="1"/>
        <v>0</v>
      </c>
      <c r="L11" s="10">
        <f>K11*Index!$H$16</f>
        <v>0</v>
      </c>
      <c r="N11" s="7"/>
      <c r="O11" s="5">
        <f t="shared" si="2"/>
        <v>0</v>
      </c>
      <c r="P11" s="5">
        <f>O11*(Index!$G$16/Index!$G$7)</f>
        <v>0</v>
      </c>
      <c r="R11" s="7">
        <v>41.77</v>
      </c>
      <c r="S11" s="8">
        <f t="shared" si="5"/>
        <v>41.77</v>
      </c>
    </row>
    <row r="12" spans="1:19">
      <c r="A12" s="2" t="s">
        <v>1301</v>
      </c>
      <c r="B12" s="2" t="s">
        <v>73</v>
      </c>
      <c r="C12" s="2" t="s">
        <v>197</v>
      </c>
      <c r="D12" s="6"/>
      <c r="E12" s="6"/>
      <c r="F12" s="6"/>
      <c r="G12" s="12"/>
      <c r="H12" s="7"/>
      <c r="I12" s="8">
        <f t="shared" si="4"/>
        <v>0</v>
      </c>
      <c r="J12" s="5">
        <f t="shared" si="0"/>
        <v>0</v>
      </c>
      <c r="K12" s="5">
        <f t="shared" si="1"/>
        <v>0</v>
      </c>
      <c r="L12" s="10">
        <f>K12*Index!$H$16</f>
        <v>0</v>
      </c>
      <c r="N12" s="7"/>
      <c r="O12" s="5">
        <f t="shared" si="2"/>
        <v>0</v>
      </c>
      <c r="P12" s="5">
        <f>O12*(Index!$G$16/Index!$G$7)</f>
        <v>0</v>
      </c>
      <c r="R12" s="7">
        <v>923.46</v>
      </c>
      <c r="S12" s="8">
        <f t="shared" si="5"/>
        <v>923.46</v>
      </c>
    </row>
    <row r="13" spans="1:19">
      <c r="A13" s="2" t="s">
        <v>1302</v>
      </c>
      <c r="B13" s="2" t="s">
        <v>74</v>
      </c>
      <c r="C13" s="2" t="s">
        <v>22</v>
      </c>
      <c r="D13" s="6"/>
      <c r="E13" s="6"/>
      <c r="F13" s="6"/>
      <c r="G13" s="12"/>
      <c r="H13" s="7"/>
      <c r="I13" s="8">
        <f t="shared" si="4"/>
        <v>0</v>
      </c>
      <c r="J13" s="5">
        <f t="shared" si="0"/>
        <v>0</v>
      </c>
      <c r="K13" s="5">
        <f t="shared" si="1"/>
        <v>0</v>
      </c>
      <c r="L13" s="10">
        <f>K13*Index!$H$16</f>
        <v>0</v>
      </c>
      <c r="N13" s="7"/>
      <c r="O13" s="5">
        <f t="shared" si="2"/>
        <v>0</v>
      </c>
      <c r="P13" s="5">
        <f>O13*(Index!$G$16/Index!$G$7)</f>
        <v>0</v>
      </c>
      <c r="R13" s="7">
        <v>138.15</v>
      </c>
      <c r="S13" s="8">
        <f t="shared" si="5"/>
        <v>138.15</v>
      </c>
    </row>
    <row r="14" spans="1:19">
      <c r="A14" s="2" t="s">
        <v>1303</v>
      </c>
      <c r="B14" s="2" t="s">
        <v>75</v>
      </c>
      <c r="C14" s="2" t="s">
        <v>22</v>
      </c>
      <c r="D14" s="6"/>
      <c r="E14" s="6"/>
      <c r="F14" s="6"/>
      <c r="G14" s="12"/>
      <c r="H14" s="7"/>
      <c r="I14" s="8">
        <f t="shared" si="4"/>
        <v>0</v>
      </c>
      <c r="J14" s="5">
        <f t="shared" si="0"/>
        <v>0</v>
      </c>
      <c r="K14" s="5">
        <f t="shared" si="1"/>
        <v>0</v>
      </c>
      <c r="L14" s="10">
        <f>K14*Index!$H$16</f>
        <v>0</v>
      </c>
      <c r="N14" s="7"/>
      <c r="O14" s="5">
        <f t="shared" si="2"/>
        <v>0</v>
      </c>
      <c r="P14" s="5">
        <f>O14*(Index!$G$16/Index!$G$7)</f>
        <v>0</v>
      </c>
      <c r="R14" s="7">
        <v>442.6</v>
      </c>
      <c r="S14" s="8">
        <f t="shared" si="5"/>
        <v>442.6</v>
      </c>
    </row>
    <row r="15" spans="1:19">
      <c r="A15" s="2" t="s">
        <v>1304</v>
      </c>
      <c r="B15" s="2" t="s">
        <v>76</v>
      </c>
      <c r="C15" s="2" t="s">
        <v>22</v>
      </c>
      <c r="D15" s="6"/>
      <c r="E15" s="6"/>
      <c r="F15" s="6"/>
      <c r="G15" s="7"/>
      <c r="H15" s="7"/>
      <c r="I15" s="8">
        <f t="shared" si="4"/>
        <v>0</v>
      </c>
      <c r="J15" s="5">
        <f t="shared" si="0"/>
        <v>0</v>
      </c>
      <c r="K15" s="5">
        <f t="shared" si="1"/>
        <v>0</v>
      </c>
      <c r="L15" s="10">
        <f>K15*Index!$H$16</f>
        <v>0</v>
      </c>
      <c r="N15" s="7"/>
      <c r="O15" s="5">
        <f t="shared" si="2"/>
        <v>0</v>
      </c>
      <c r="P15" s="5">
        <f>O15*(Index!$G$16/Index!$G$7)</f>
        <v>0</v>
      </c>
      <c r="R15" s="7">
        <v>109.19</v>
      </c>
      <c r="S15" s="8">
        <f t="shared" si="5"/>
        <v>109.19</v>
      </c>
    </row>
    <row r="16" spans="1:19">
      <c r="A16" s="2" t="s">
        <v>1305</v>
      </c>
      <c r="B16" s="2" t="s">
        <v>77</v>
      </c>
      <c r="C16" s="2" t="s">
        <v>22</v>
      </c>
      <c r="D16" s="6"/>
      <c r="E16" s="6"/>
      <c r="F16" s="6"/>
      <c r="G16" s="7"/>
      <c r="H16" s="7"/>
      <c r="I16" s="8">
        <f t="shared" si="4"/>
        <v>0</v>
      </c>
      <c r="J16" s="5">
        <f t="shared" si="0"/>
        <v>0</v>
      </c>
      <c r="K16" s="5">
        <f t="shared" si="1"/>
        <v>0</v>
      </c>
      <c r="L16" s="10">
        <f>K16*Index!$H$16</f>
        <v>0</v>
      </c>
      <c r="N16" s="7"/>
      <c r="O16" s="5">
        <f t="shared" si="2"/>
        <v>0</v>
      </c>
      <c r="P16" s="5">
        <f>O16*(Index!$G$16/Index!$G$7)</f>
        <v>0</v>
      </c>
      <c r="R16" s="7">
        <v>93.86</v>
      </c>
      <c r="S16" s="8">
        <f t="shared" si="5"/>
        <v>93.86</v>
      </c>
    </row>
    <row r="17" spans="1:19">
      <c r="A17" s="2" t="s">
        <v>1306</v>
      </c>
      <c r="B17" s="2" t="s">
        <v>78</v>
      </c>
      <c r="C17" s="2" t="s">
        <v>22</v>
      </c>
      <c r="D17" s="6"/>
      <c r="E17" s="6"/>
      <c r="F17" s="6"/>
      <c r="G17" s="7"/>
      <c r="H17" s="7"/>
      <c r="I17" s="8">
        <f t="shared" si="4"/>
        <v>0</v>
      </c>
      <c r="J17" s="5">
        <f t="shared" si="0"/>
        <v>0</v>
      </c>
      <c r="K17" s="5">
        <f t="shared" si="1"/>
        <v>0</v>
      </c>
      <c r="L17" s="10">
        <f>K17*Index!$H$16</f>
        <v>0</v>
      </c>
      <c r="N17" s="7"/>
      <c r="O17" s="5">
        <f t="shared" si="2"/>
        <v>0</v>
      </c>
      <c r="P17" s="5">
        <f>O17*(Index!$G$16/Index!$G$7)</f>
        <v>0</v>
      </c>
      <c r="R17" s="7">
        <v>167.63</v>
      </c>
      <c r="S17" s="8">
        <f t="shared" si="5"/>
        <v>167.63</v>
      </c>
    </row>
    <row r="18" spans="1:19">
      <c r="A18" s="2" t="s">
        <v>1307</v>
      </c>
      <c r="B18" s="2" t="s">
        <v>79</v>
      </c>
      <c r="C18" s="2" t="s">
        <v>22</v>
      </c>
      <c r="D18" s="6"/>
      <c r="E18" s="6"/>
      <c r="F18" s="6"/>
      <c r="G18" s="7"/>
      <c r="H18" s="7"/>
      <c r="I18" s="8">
        <f t="shared" si="4"/>
        <v>0</v>
      </c>
      <c r="J18" s="5">
        <f t="shared" si="0"/>
        <v>0</v>
      </c>
      <c r="K18" s="5">
        <f t="shared" si="1"/>
        <v>0</v>
      </c>
      <c r="L18" s="10">
        <f>K18*Index!$H$16</f>
        <v>0</v>
      </c>
      <c r="N18" s="7"/>
      <c r="O18" s="5">
        <f t="shared" si="2"/>
        <v>0</v>
      </c>
      <c r="P18" s="5">
        <f>O18*(Index!$G$16/Index!$G$7)</f>
        <v>0</v>
      </c>
      <c r="R18" s="7">
        <v>114.46</v>
      </c>
      <c r="S18" s="8">
        <f t="shared" si="5"/>
        <v>114.46</v>
      </c>
    </row>
    <row r="19" spans="1:19">
      <c r="A19" s="2" t="s">
        <v>1308</v>
      </c>
      <c r="B19" s="2" t="s">
        <v>80</v>
      </c>
      <c r="C19" s="2" t="s">
        <v>22</v>
      </c>
      <c r="D19" s="6"/>
      <c r="E19" s="6"/>
      <c r="F19" s="6"/>
      <c r="G19" s="7"/>
      <c r="H19" s="7"/>
      <c r="I19" s="8">
        <f t="shared" si="4"/>
        <v>0</v>
      </c>
      <c r="J19" s="5">
        <f t="shared" si="0"/>
        <v>0</v>
      </c>
      <c r="K19" s="5">
        <f t="shared" si="1"/>
        <v>0</v>
      </c>
      <c r="L19" s="10">
        <f>K19*Index!$H$16</f>
        <v>0</v>
      </c>
      <c r="N19" s="7"/>
      <c r="O19" s="5">
        <f t="shared" si="2"/>
        <v>0</v>
      </c>
      <c r="P19" s="5">
        <f>O19*(Index!$G$16/Index!$G$7)</f>
        <v>0</v>
      </c>
      <c r="R19" s="7">
        <v>95.78</v>
      </c>
      <c r="S19" s="8">
        <f t="shared" si="5"/>
        <v>95.78</v>
      </c>
    </row>
    <row r="20" spans="1:19">
      <c r="A20" s="2" t="s">
        <v>1309</v>
      </c>
      <c r="B20" s="2" t="s">
        <v>81</v>
      </c>
      <c r="C20" s="2" t="s">
        <v>22</v>
      </c>
      <c r="D20" s="6"/>
      <c r="E20" s="6"/>
      <c r="F20" s="6"/>
      <c r="G20" s="7"/>
      <c r="H20" s="7"/>
      <c r="I20" s="8">
        <f t="shared" si="4"/>
        <v>0</v>
      </c>
      <c r="J20" s="5">
        <f t="shared" si="0"/>
        <v>0</v>
      </c>
      <c r="K20" s="5">
        <f t="shared" si="1"/>
        <v>0</v>
      </c>
      <c r="L20" s="10">
        <f>K20*Index!$H$16</f>
        <v>0</v>
      </c>
      <c r="N20" s="7"/>
      <c r="O20" s="5">
        <f t="shared" si="2"/>
        <v>0</v>
      </c>
      <c r="P20" s="5">
        <f>O20*(Index!$G$16/Index!$G$7)</f>
        <v>0</v>
      </c>
      <c r="R20" s="7">
        <v>100.95</v>
      </c>
      <c r="S20" s="8">
        <f t="shared" si="5"/>
        <v>100.95</v>
      </c>
    </row>
    <row r="21" spans="1:19">
      <c r="A21" s="2" t="s">
        <v>1310</v>
      </c>
      <c r="B21" s="2" t="s">
        <v>82</v>
      </c>
      <c r="C21" s="2" t="s">
        <v>22</v>
      </c>
      <c r="D21" s="6"/>
      <c r="E21" s="6"/>
      <c r="F21" s="6"/>
      <c r="G21" s="7"/>
      <c r="H21" s="7"/>
      <c r="I21" s="8">
        <f t="shared" si="4"/>
        <v>0</v>
      </c>
      <c r="J21" s="5">
        <f t="shared" si="0"/>
        <v>0</v>
      </c>
      <c r="K21" s="5">
        <f t="shared" si="1"/>
        <v>0</v>
      </c>
      <c r="L21" s="10">
        <f>K21*Index!$H$16</f>
        <v>0</v>
      </c>
      <c r="N21" s="7"/>
      <c r="O21" s="5">
        <f t="shared" si="2"/>
        <v>0</v>
      </c>
      <c r="P21" s="5">
        <f>O21*(Index!$G$16/Index!$G$7)</f>
        <v>0</v>
      </c>
      <c r="R21" s="7">
        <v>94.86</v>
      </c>
      <c r="S21" s="8">
        <f t="shared" si="5"/>
        <v>94.86</v>
      </c>
    </row>
    <row r="22" spans="1:19">
      <c r="A22" s="2" t="s">
        <v>1311</v>
      </c>
      <c r="B22" s="2" t="s">
        <v>83</v>
      </c>
      <c r="C22" s="2" t="s">
        <v>22</v>
      </c>
      <c r="D22" s="6"/>
      <c r="E22" s="6"/>
      <c r="F22" s="6"/>
      <c r="G22" s="7"/>
      <c r="H22" s="7"/>
      <c r="I22" s="8">
        <f t="shared" si="4"/>
        <v>0</v>
      </c>
      <c r="J22" s="5">
        <f t="shared" si="0"/>
        <v>0</v>
      </c>
      <c r="K22" s="5">
        <f t="shared" si="1"/>
        <v>0</v>
      </c>
      <c r="L22" s="10">
        <f>K22*Index!$H$16</f>
        <v>0</v>
      </c>
      <c r="N22" s="7"/>
      <c r="O22" s="5">
        <f t="shared" si="2"/>
        <v>0</v>
      </c>
      <c r="P22" s="5">
        <f>O22*(Index!$G$16/Index!$G$7)</f>
        <v>0</v>
      </c>
      <c r="R22" s="7">
        <v>85.08</v>
      </c>
      <c r="S22" s="8">
        <f t="shared" si="5"/>
        <v>85.08</v>
      </c>
    </row>
    <row r="23" spans="1:19">
      <c r="A23" s="2" t="s">
        <v>1312</v>
      </c>
      <c r="B23" s="2" t="s">
        <v>84</v>
      </c>
      <c r="C23" s="2" t="s">
        <v>22</v>
      </c>
      <c r="D23" s="6"/>
      <c r="E23" s="6"/>
      <c r="F23" s="6"/>
      <c r="G23" s="7"/>
      <c r="H23" s="7"/>
      <c r="I23" s="8">
        <f t="shared" si="4"/>
        <v>0</v>
      </c>
      <c r="J23" s="5">
        <f t="shared" si="0"/>
        <v>0</v>
      </c>
      <c r="K23" s="5">
        <f t="shared" si="1"/>
        <v>0</v>
      </c>
      <c r="L23" s="10">
        <f>K23*Index!$H$16</f>
        <v>0</v>
      </c>
      <c r="N23" s="7"/>
      <c r="O23" s="5">
        <f t="shared" si="2"/>
        <v>0</v>
      </c>
      <c r="P23" s="5">
        <f>O23*(Index!$G$16/Index!$G$7)</f>
        <v>0</v>
      </c>
      <c r="R23" s="7">
        <v>75.09</v>
      </c>
      <c r="S23" s="8">
        <f t="shared" si="5"/>
        <v>75.09</v>
      </c>
    </row>
    <row r="24" spans="1:19">
      <c r="A24" s="2" t="s">
        <v>1313</v>
      </c>
      <c r="B24" s="2" t="s">
        <v>85</v>
      </c>
      <c r="C24" s="2" t="s">
        <v>22</v>
      </c>
      <c r="D24" s="6"/>
      <c r="E24" s="6"/>
      <c r="F24" s="6"/>
      <c r="G24" s="7"/>
      <c r="H24" s="7"/>
      <c r="I24" s="8">
        <f t="shared" si="4"/>
        <v>0</v>
      </c>
      <c r="J24" s="5">
        <f t="shared" si="0"/>
        <v>0</v>
      </c>
      <c r="K24" s="5">
        <f t="shared" si="1"/>
        <v>0</v>
      </c>
      <c r="L24" s="10">
        <f>K24*Index!$H$16</f>
        <v>0</v>
      </c>
      <c r="N24" s="7"/>
      <c r="O24" s="5">
        <f t="shared" si="2"/>
        <v>0</v>
      </c>
      <c r="P24" s="5">
        <f>O24*(Index!$G$16/Index!$G$7)</f>
        <v>0</v>
      </c>
      <c r="R24" s="7">
        <v>155.75</v>
      </c>
      <c r="S24" s="8">
        <f t="shared" si="5"/>
        <v>155.75</v>
      </c>
    </row>
    <row r="25" spans="1:19">
      <c r="A25" s="2" t="s">
        <v>1314</v>
      </c>
      <c r="B25" s="2" t="s">
        <v>86</v>
      </c>
      <c r="C25" s="2" t="s">
        <v>22</v>
      </c>
      <c r="D25" s="6"/>
      <c r="E25" s="6"/>
      <c r="F25" s="6"/>
      <c r="G25" s="7"/>
      <c r="H25" s="7"/>
      <c r="I25" s="8">
        <f t="shared" si="4"/>
        <v>0</v>
      </c>
      <c r="J25" s="5">
        <f t="shared" si="0"/>
        <v>0</v>
      </c>
      <c r="K25" s="5">
        <f t="shared" si="1"/>
        <v>0</v>
      </c>
      <c r="L25" s="10">
        <f>K25*Index!$H$16</f>
        <v>0</v>
      </c>
      <c r="N25" s="7"/>
      <c r="O25" s="5">
        <f t="shared" si="2"/>
        <v>0</v>
      </c>
      <c r="P25" s="5">
        <f>O25*(Index!$G$16/Index!$G$7)</f>
        <v>0</v>
      </c>
      <c r="R25" s="7">
        <v>269.81</v>
      </c>
      <c r="S25" s="8">
        <f t="shared" si="5"/>
        <v>269.81</v>
      </c>
    </row>
    <row r="26" spans="1:19">
      <c r="A26" s="2" t="s">
        <v>1315</v>
      </c>
      <c r="B26" s="2" t="s">
        <v>87</v>
      </c>
      <c r="C26" s="2" t="s">
        <v>22</v>
      </c>
      <c r="D26" s="6"/>
      <c r="E26" s="6"/>
      <c r="F26" s="6"/>
      <c r="G26" s="7"/>
      <c r="H26" s="7"/>
      <c r="I26" s="8">
        <f t="shared" si="4"/>
        <v>0</v>
      </c>
      <c r="J26" s="5">
        <f t="shared" si="0"/>
        <v>0</v>
      </c>
      <c r="K26" s="5">
        <f t="shared" si="1"/>
        <v>0</v>
      </c>
      <c r="L26" s="10">
        <f>K26*Index!$H$16</f>
        <v>0</v>
      </c>
      <c r="N26" s="7"/>
      <c r="O26" s="5">
        <f t="shared" si="2"/>
        <v>0</v>
      </c>
      <c r="P26" s="5">
        <f>O26*(Index!$G$16/Index!$G$7)</f>
        <v>0</v>
      </c>
      <c r="R26" s="7">
        <v>193.34</v>
      </c>
      <c r="S26" s="8">
        <f t="shared" si="5"/>
        <v>193.34</v>
      </c>
    </row>
    <row r="27" spans="1:19">
      <c r="A27" s="2" t="s">
        <v>1316</v>
      </c>
      <c r="B27" s="2" t="s">
        <v>88</v>
      </c>
      <c r="C27" s="2" t="s">
        <v>22</v>
      </c>
      <c r="D27" s="6"/>
      <c r="E27" s="6"/>
      <c r="F27" s="6"/>
      <c r="G27" s="7"/>
      <c r="H27" s="7"/>
      <c r="I27" s="8">
        <f t="shared" si="4"/>
        <v>0</v>
      </c>
      <c r="J27" s="5">
        <f t="shared" si="0"/>
        <v>0</v>
      </c>
      <c r="K27" s="5">
        <f t="shared" si="1"/>
        <v>0</v>
      </c>
      <c r="L27" s="10">
        <f>K27*Index!$H$16</f>
        <v>0</v>
      </c>
      <c r="N27" s="7"/>
      <c r="O27" s="5">
        <f t="shared" si="2"/>
        <v>0</v>
      </c>
      <c r="P27" s="5">
        <f>O27*(Index!$G$16/Index!$G$7)</f>
        <v>0</v>
      </c>
      <c r="R27" s="7">
        <v>154.94999999999999</v>
      </c>
      <c r="S27" s="8">
        <f t="shared" si="5"/>
        <v>154.94999999999999</v>
      </c>
    </row>
    <row r="28" spans="1:19">
      <c r="A28" s="2" t="s">
        <v>1317</v>
      </c>
      <c r="B28" s="2" t="s">
        <v>89</v>
      </c>
      <c r="C28" s="2" t="s">
        <v>22</v>
      </c>
      <c r="D28" s="6"/>
      <c r="E28" s="6"/>
      <c r="F28" s="6"/>
      <c r="G28" s="7"/>
      <c r="H28" s="7"/>
      <c r="I28" s="8">
        <f t="shared" si="4"/>
        <v>0</v>
      </c>
      <c r="J28" s="5">
        <f t="shared" si="0"/>
        <v>0</v>
      </c>
      <c r="K28" s="5">
        <f t="shared" si="1"/>
        <v>0</v>
      </c>
      <c r="L28" s="10">
        <f>K28*Index!$H$16</f>
        <v>0</v>
      </c>
      <c r="N28" s="7"/>
      <c r="O28" s="5">
        <f t="shared" si="2"/>
        <v>0</v>
      </c>
      <c r="P28" s="5">
        <f>O28*(Index!$G$16/Index!$G$7)</f>
        <v>0</v>
      </c>
      <c r="R28" s="7">
        <v>162.63999999999999</v>
      </c>
      <c r="S28" s="8">
        <f t="shared" si="5"/>
        <v>162.63999999999999</v>
      </c>
    </row>
    <row r="29" spans="1:19">
      <c r="A29" s="2" t="s">
        <v>1318</v>
      </c>
      <c r="B29" s="2" t="s">
        <v>90</v>
      </c>
      <c r="C29" s="2" t="s">
        <v>22</v>
      </c>
      <c r="D29" s="6"/>
      <c r="E29" s="6"/>
      <c r="F29" s="6"/>
      <c r="G29" s="7"/>
      <c r="H29" s="7"/>
      <c r="I29" s="8">
        <f t="shared" si="4"/>
        <v>0</v>
      </c>
      <c r="J29" s="5">
        <f t="shared" si="0"/>
        <v>0</v>
      </c>
      <c r="K29" s="5">
        <f t="shared" si="1"/>
        <v>0</v>
      </c>
      <c r="L29" s="10">
        <f>K29*Index!$H$16</f>
        <v>0</v>
      </c>
      <c r="N29" s="7"/>
      <c r="O29" s="5">
        <f t="shared" si="2"/>
        <v>0</v>
      </c>
      <c r="P29" s="5">
        <f>O29*(Index!$G$16/Index!$G$7)</f>
        <v>0</v>
      </c>
      <c r="R29" s="7">
        <v>158.22999999999999</v>
      </c>
      <c r="S29" s="8">
        <f t="shared" si="5"/>
        <v>158.22999999999999</v>
      </c>
    </row>
    <row r="30" spans="1:19">
      <c r="A30" s="2" t="s">
        <v>1319</v>
      </c>
      <c r="B30" s="2" t="s">
        <v>91</v>
      </c>
      <c r="C30" s="2" t="s">
        <v>22</v>
      </c>
      <c r="D30" s="6"/>
      <c r="E30" s="6"/>
      <c r="F30" s="6"/>
      <c r="G30" s="7"/>
      <c r="H30" s="7"/>
      <c r="I30" s="8">
        <f t="shared" si="4"/>
        <v>0</v>
      </c>
      <c r="J30" s="5">
        <f t="shared" si="0"/>
        <v>0</v>
      </c>
      <c r="K30" s="5">
        <f t="shared" si="1"/>
        <v>0</v>
      </c>
      <c r="L30" s="10">
        <f>K30*Index!$H$16</f>
        <v>0</v>
      </c>
      <c r="N30" s="7"/>
      <c r="O30" s="5">
        <f t="shared" si="2"/>
        <v>0</v>
      </c>
      <c r="P30" s="5">
        <f>O30*(Index!$G$16/Index!$G$7)</f>
        <v>0</v>
      </c>
      <c r="R30" s="7">
        <v>147.07</v>
      </c>
      <c r="S30" s="8">
        <f t="shared" si="5"/>
        <v>147.07</v>
      </c>
    </row>
    <row r="31" spans="1:19">
      <c r="A31" s="2" t="s">
        <v>1320</v>
      </c>
      <c r="B31" s="2" t="s">
        <v>92</v>
      </c>
      <c r="C31" s="2" t="s">
        <v>22</v>
      </c>
      <c r="D31" s="6"/>
      <c r="E31" s="6"/>
      <c r="F31" s="6"/>
      <c r="G31" s="7"/>
      <c r="H31" s="7"/>
      <c r="I31" s="8">
        <f t="shared" si="4"/>
        <v>0</v>
      </c>
      <c r="J31" s="5">
        <f t="shared" si="0"/>
        <v>0</v>
      </c>
      <c r="K31" s="5">
        <f t="shared" si="1"/>
        <v>0</v>
      </c>
      <c r="L31" s="10">
        <f>K31*Index!$H$16</f>
        <v>0</v>
      </c>
      <c r="N31" s="7"/>
      <c r="O31" s="5">
        <f t="shared" si="2"/>
        <v>0</v>
      </c>
      <c r="P31" s="5">
        <f>O31*(Index!$G$16/Index!$G$7)</f>
        <v>0</v>
      </c>
      <c r="R31" s="7">
        <v>126.78</v>
      </c>
      <c r="S31" s="8">
        <f t="shared" si="5"/>
        <v>126.78</v>
      </c>
    </row>
    <row r="32" spans="1:19">
      <c r="A32" s="2" t="s">
        <v>1321</v>
      </c>
      <c r="B32" s="2" t="s">
        <v>93</v>
      </c>
      <c r="C32" s="2" t="s">
        <v>22</v>
      </c>
      <c r="D32" s="6"/>
      <c r="E32" s="6"/>
      <c r="F32" s="6"/>
      <c r="G32" s="7"/>
      <c r="H32" s="7"/>
      <c r="I32" s="8">
        <f t="shared" si="4"/>
        <v>0</v>
      </c>
      <c r="J32" s="5">
        <f t="shared" si="0"/>
        <v>0</v>
      </c>
      <c r="K32" s="5">
        <f t="shared" si="1"/>
        <v>0</v>
      </c>
      <c r="L32" s="10">
        <f>K32*Index!$H$16</f>
        <v>0</v>
      </c>
      <c r="N32" s="7"/>
      <c r="O32" s="5">
        <f t="shared" si="2"/>
        <v>0</v>
      </c>
      <c r="P32" s="5">
        <f>O32*(Index!$G$16/Index!$G$7)</f>
        <v>0</v>
      </c>
      <c r="R32" s="7">
        <v>258.7</v>
      </c>
      <c r="S32" s="8">
        <f t="shared" si="5"/>
        <v>258.7</v>
      </c>
    </row>
    <row r="33" spans="1:19">
      <c r="A33" s="2" t="s">
        <v>1322</v>
      </c>
      <c r="B33" s="2" t="s">
        <v>94</v>
      </c>
      <c r="C33" s="2" t="s">
        <v>22</v>
      </c>
      <c r="D33" s="6"/>
      <c r="E33" s="6"/>
      <c r="F33" s="6"/>
      <c r="G33" s="7"/>
      <c r="H33" s="7"/>
      <c r="I33" s="8">
        <f t="shared" si="4"/>
        <v>0</v>
      </c>
      <c r="J33" s="5">
        <f t="shared" si="0"/>
        <v>0</v>
      </c>
      <c r="K33" s="5">
        <f t="shared" si="1"/>
        <v>0</v>
      </c>
      <c r="L33" s="10">
        <f>K33*Index!$H$16</f>
        <v>0</v>
      </c>
      <c r="N33" s="7"/>
      <c r="O33" s="5">
        <f t="shared" si="2"/>
        <v>0</v>
      </c>
      <c r="P33" s="5">
        <f>O33*(Index!$G$16/Index!$G$7)</f>
        <v>0</v>
      </c>
      <c r="R33" s="7">
        <v>417.03</v>
      </c>
      <c r="S33" s="8">
        <f t="shared" si="5"/>
        <v>417.03</v>
      </c>
    </row>
    <row r="34" spans="1:19">
      <c r="A34" s="2" t="s">
        <v>1323</v>
      </c>
      <c r="B34" s="2" t="s">
        <v>95</v>
      </c>
      <c r="C34" s="2" t="s">
        <v>22</v>
      </c>
      <c r="D34" s="6"/>
      <c r="E34" s="6"/>
      <c r="F34" s="6"/>
      <c r="G34" s="7"/>
      <c r="H34" s="7"/>
      <c r="I34" s="8">
        <f t="shared" si="4"/>
        <v>0</v>
      </c>
      <c r="J34" s="5">
        <f t="shared" ref="J34:J65" si="6">H34*(1.0041)</f>
        <v>0</v>
      </c>
      <c r="K34" s="5">
        <f t="shared" ref="K34:K65" si="7">J34*(1.0155)</f>
        <v>0</v>
      </c>
      <c r="L34" s="10">
        <f>K34*Index!$H$16</f>
        <v>0</v>
      </c>
      <c r="N34" s="7"/>
      <c r="O34" s="5">
        <f t="shared" ref="O34:O65" si="8">N34*(1.0155)</f>
        <v>0</v>
      </c>
      <c r="P34" s="5">
        <f>O34*(Index!$G$16/Index!$G$7)</f>
        <v>0</v>
      </c>
      <c r="R34" s="7">
        <v>335.99</v>
      </c>
      <c r="S34" s="8">
        <f t="shared" si="5"/>
        <v>335.99</v>
      </c>
    </row>
    <row r="35" spans="1:19">
      <c r="A35" s="2" t="s">
        <v>1324</v>
      </c>
      <c r="B35" s="2" t="s">
        <v>96</v>
      </c>
      <c r="C35" s="2" t="s">
        <v>22</v>
      </c>
      <c r="D35" s="6"/>
      <c r="E35" s="6"/>
      <c r="F35" s="6"/>
      <c r="G35" s="7"/>
      <c r="H35" s="7"/>
      <c r="I35" s="8">
        <f t="shared" si="4"/>
        <v>0</v>
      </c>
      <c r="J35" s="5">
        <f t="shared" si="6"/>
        <v>0</v>
      </c>
      <c r="K35" s="5">
        <f t="shared" si="7"/>
        <v>0</v>
      </c>
      <c r="L35" s="10">
        <f>K35*Index!$H$16</f>
        <v>0</v>
      </c>
      <c r="N35" s="7"/>
      <c r="O35" s="5">
        <f t="shared" si="8"/>
        <v>0</v>
      </c>
      <c r="P35" s="5">
        <f>O35*(Index!$G$16/Index!$G$7)</f>
        <v>0</v>
      </c>
      <c r="R35" s="7">
        <v>240.8</v>
      </c>
      <c r="S35" s="8">
        <f t="shared" si="5"/>
        <v>240.8</v>
      </c>
    </row>
    <row r="36" spans="1:19">
      <c r="A36" s="2" t="s">
        <v>1325</v>
      </c>
      <c r="B36" s="2" t="s">
        <v>97</v>
      </c>
      <c r="C36" s="2" t="s">
        <v>22</v>
      </c>
      <c r="D36" s="6"/>
      <c r="E36" s="6"/>
      <c r="F36" s="6"/>
      <c r="G36" s="7"/>
      <c r="H36" s="7"/>
      <c r="I36" s="8">
        <f t="shared" si="4"/>
        <v>0</v>
      </c>
      <c r="J36" s="5">
        <f t="shared" si="6"/>
        <v>0</v>
      </c>
      <c r="K36" s="5">
        <f t="shared" si="7"/>
        <v>0</v>
      </c>
      <c r="L36" s="10">
        <f>K36*Index!$H$16</f>
        <v>0</v>
      </c>
      <c r="N36" s="7"/>
      <c r="O36" s="5">
        <f t="shared" si="8"/>
        <v>0</v>
      </c>
      <c r="P36" s="5">
        <f>O36*(Index!$G$16/Index!$G$7)</f>
        <v>0</v>
      </c>
      <c r="R36" s="7">
        <v>251.64</v>
      </c>
      <c r="S36" s="8">
        <f t="shared" si="5"/>
        <v>251.64</v>
      </c>
    </row>
    <row r="37" spans="1:19">
      <c r="A37" s="2" t="s">
        <v>1326</v>
      </c>
      <c r="B37" s="2" t="s">
        <v>98</v>
      </c>
      <c r="C37" s="2" t="s">
        <v>22</v>
      </c>
      <c r="D37" s="6"/>
      <c r="E37" s="6"/>
      <c r="F37" s="6"/>
      <c r="G37" s="7"/>
      <c r="H37" s="7"/>
      <c r="I37" s="8">
        <f t="shared" si="4"/>
        <v>0</v>
      </c>
      <c r="J37" s="5">
        <f t="shared" si="6"/>
        <v>0</v>
      </c>
      <c r="K37" s="5">
        <f t="shared" si="7"/>
        <v>0</v>
      </c>
      <c r="L37" s="10">
        <f>K37*Index!$H$16</f>
        <v>0</v>
      </c>
      <c r="N37" s="7"/>
      <c r="O37" s="5">
        <f t="shared" si="8"/>
        <v>0</v>
      </c>
      <c r="P37" s="5">
        <f>O37*(Index!$G$16/Index!$G$7)</f>
        <v>0</v>
      </c>
      <c r="R37" s="7">
        <v>264.97000000000003</v>
      </c>
      <c r="S37" s="8">
        <f t="shared" si="5"/>
        <v>264.97000000000003</v>
      </c>
    </row>
    <row r="38" spans="1:19">
      <c r="A38" s="2" t="s">
        <v>1327</v>
      </c>
      <c r="B38" s="2" t="s">
        <v>99</v>
      </c>
      <c r="C38" s="2" t="s">
        <v>22</v>
      </c>
      <c r="D38" s="6"/>
      <c r="E38" s="6"/>
      <c r="F38" s="6"/>
      <c r="G38" s="7"/>
      <c r="H38" s="7"/>
      <c r="I38" s="8">
        <f t="shared" si="4"/>
        <v>0</v>
      </c>
      <c r="J38" s="5">
        <f t="shared" si="6"/>
        <v>0</v>
      </c>
      <c r="K38" s="5">
        <f t="shared" si="7"/>
        <v>0</v>
      </c>
      <c r="L38" s="10">
        <f>K38*Index!$H$16</f>
        <v>0</v>
      </c>
      <c r="N38" s="7"/>
      <c r="O38" s="5">
        <f t="shared" si="8"/>
        <v>0</v>
      </c>
      <c r="P38" s="5">
        <f>O38*(Index!$G$16/Index!$G$7)</f>
        <v>0</v>
      </c>
      <c r="R38" s="7">
        <v>266.58999999999997</v>
      </c>
      <c r="S38" s="8">
        <f t="shared" si="5"/>
        <v>266.58999999999997</v>
      </c>
    </row>
    <row r="39" spans="1:19">
      <c r="A39" s="2" t="s">
        <v>1328</v>
      </c>
      <c r="B39" s="2" t="s">
        <v>100</v>
      </c>
      <c r="C39" s="2" t="s">
        <v>22</v>
      </c>
      <c r="D39" s="6"/>
      <c r="E39" s="6"/>
      <c r="F39" s="6"/>
      <c r="G39" s="7"/>
      <c r="H39" s="7"/>
      <c r="I39" s="8">
        <f t="shared" ref="I39:I70" si="9">ROUND(G39*SUM(D39:E39),2)</f>
        <v>0</v>
      </c>
      <c r="J39" s="5">
        <f t="shared" si="6"/>
        <v>0</v>
      </c>
      <c r="K39" s="5">
        <f t="shared" si="7"/>
        <v>0</v>
      </c>
      <c r="L39" s="10">
        <f>K39*Index!$H$16</f>
        <v>0</v>
      </c>
      <c r="N39" s="7"/>
      <c r="O39" s="5">
        <f t="shared" si="8"/>
        <v>0</v>
      </c>
      <c r="P39" s="5">
        <f>O39*(Index!$G$16/Index!$G$7)</f>
        <v>0</v>
      </c>
      <c r="R39" s="7">
        <v>215.96</v>
      </c>
      <c r="S39" s="8">
        <f t="shared" si="5"/>
        <v>215.96</v>
      </c>
    </row>
    <row r="40" spans="1:19">
      <c r="A40" s="2" t="s">
        <v>1329</v>
      </c>
      <c r="B40" s="2" t="s">
        <v>101</v>
      </c>
      <c r="C40" s="2" t="s">
        <v>22</v>
      </c>
      <c r="D40" s="6"/>
      <c r="E40" s="6"/>
      <c r="F40" s="6"/>
      <c r="G40" s="7"/>
      <c r="H40" s="7"/>
      <c r="I40" s="8">
        <f t="shared" si="9"/>
        <v>0</v>
      </c>
      <c r="J40" s="5">
        <f t="shared" si="6"/>
        <v>0</v>
      </c>
      <c r="K40" s="5">
        <f t="shared" si="7"/>
        <v>0</v>
      </c>
      <c r="L40" s="10">
        <f>K40*Index!$H$16</f>
        <v>0</v>
      </c>
      <c r="N40" s="7"/>
      <c r="O40" s="5">
        <f t="shared" si="8"/>
        <v>0</v>
      </c>
      <c r="P40" s="5">
        <f>O40*(Index!$G$16/Index!$G$7)</f>
        <v>0</v>
      </c>
      <c r="R40" s="7">
        <v>356.13</v>
      </c>
      <c r="S40" s="8">
        <f t="shared" si="5"/>
        <v>356.13</v>
      </c>
    </row>
    <row r="41" spans="1:19">
      <c r="A41" s="2" t="s">
        <v>1330</v>
      </c>
      <c r="B41" s="2" t="s">
        <v>102</v>
      </c>
      <c r="C41" s="2" t="s">
        <v>22</v>
      </c>
      <c r="D41" s="6"/>
      <c r="E41" s="6"/>
      <c r="F41" s="6"/>
      <c r="G41" s="7"/>
      <c r="H41" s="7"/>
      <c r="I41" s="8">
        <f t="shared" si="9"/>
        <v>0</v>
      </c>
      <c r="J41" s="5">
        <f t="shared" si="6"/>
        <v>0</v>
      </c>
      <c r="K41" s="5">
        <f t="shared" si="7"/>
        <v>0</v>
      </c>
      <c r="L41" s="10">
        <f>K41*Index!$H$16</f>
        <v>0</v>
      </c>
      <c r="N41" s="7"/>
      <c r="O41" s="5">
        <f t="shared" si="8"/>
        <v>0</v>
      </c>
      <c r="P41" s="5">
        <f>O41*(Index!$G$16/Index!$G$7)</f>
        <v>0</v>
      </c>
      <c r="R41" s="7">
        <v>559.32000000000005</v>
      </c>
      <c r="S41" s="8">
        <f t="shared" si="5"/>
        <v>559.32000000000005</v>
      </c>
    </row>
    <row r="42" spans="1:19">
      <c r="A42" s="2" t="s">
        <v>1331</v>
      </c>
      <c r="B42" s="2" t="s">
        <v>103</v>
      </c>
      <c r="C42" s="2" t="s">
        <v>22</v>
      </c>
      <c r="D42" s="6"/>
      <c r="E42" s="6"/>
      <c r="F42" s="6"/>
      <c r="G42" s="7"/>
      <c r="H42" s="7"/>
      <c r="I42" s="8">
        <f t="shared" si="9"/>
        <v>0</v>
      </c>
      <c r="J42" s="5">
        <f t="shared" si="6"/>
        <v>0</v>
      </c>
      <c r="K42" s="5">
        <f t="shared" si="7"/>
        <v>0</v>
      </c>
      <c r="L42" s="10">
        <f>K42*Index!$H$16</f>
        <v>0</v>
      </c>
      <c r="N42" s="7"/>
      <c r="O42" s="5">
        <f t="shared" si="8"/>
        <v>0</v>
      </c>
      <c r="P42" s="5">
        <f>O42*(Index!$G$16/Index!$G$7)</f>
        <v>0</v>
      </c>
      <c r="R42" s="7">
        <v>471.49</v>
      </c>
      <c r="S42" s="8">
        <f t="shared" si="5"/>
        <v>471.49</v>
      </c>
    </row>
    <row r="43" spans="1:19">
      <c r="A43" s="2" t="s">
        <v>1332</v>
      </c>
      <c r="B43" s="2" t="s">
        <v>104</v>
      </c>
      <c r="C43" s="2" t="s">
        <v>22</v>
      </c>
      <c r="D43" s="6"/>
      <c r="E43" s="6"/>
      <c r="F43" s="6"/>
      <c r="G43" s="7"/>
      <c r="H43" s="7"/>
      <c r="I43" s="8">
        <f t="shared" si="9"/>
        <v>0</v>
      </c>
      <c r="J43" s="5">
        <f t="shared" si="6"/>
        <v>0</v>
      </c>
      <c r="K43" s="5">
        <f t="shared" si="7"/>
        <v>0</v>
      </c>
      <c r="L43" s="10">
        <f>K43*Index!$H$16</f>
        <v>0</v>
      </c>
      <c r="N43" s="7"/>
      <c r="O43" s="5">
        <f t="shared" si="8"/>
        <v>0</v>
      </c>
      <c r="P43" s="5">
        <f>O43*(Index!$G$16/Index!$G$7)</f>
        <v>0</v>
      </c>
      <c r="R43" s="7">
        <v>324.01</v>
      </c>
      <c r="S43" s="8">
        <f t="shared" si="5"/>
        <v>324.01</v>
      </c>
    </row>
    <row r="44" spans="1:19">
      <c r="A44" s="2" t="s">
        <v>1333</v>
      </c>
      <c r="B44" s="2" t="s">
        <v>105</v>
      </c>
      <c r="C44" s="2" t="s">
        <v>22</v>
      </c>
      <c r="D44" s="6"/>
      <c r="E44" s="6"/>
      <c r="F44" s="6"/>
      <c r="G44" s="7"/>
      <c r="H44" s="7"/>
      <c r="I44" s="8">
        <f t="shared" si="9"/>
        <v>0</v>
      </c>
      <c r="J44" s="5">
        <f t="shared" si="6"/>
        <v>0</v>
      </c>
      <c r="K44" s="5">
        <f t="shared" si="7"/>
        <v>0</v>
      </c>
      <c r="L44" s="10">
        <f>K44*Index!$H$16</f>
        <v>0</v>
      </c>
      <c r="N44" s="7"/>
      <c r="O44" s="5">
        <f t="shared" si="8"/>
        <v>0</v>
      </c>
      <c r="P44" s="5">
        <f>O44*(Index!$G$16/Index!$G$7)</f>
        <v>0</v>
      </c>
      <c r="R44" s="7">
        <v>337.72</v>
      </c>
      <c r="S44" s="8">
        <f t="shared" si="5"/>
        <v>337.72</v>
      </c>
    </row>
    <row r="45" spans="1:19">
      <c r="A45" s="2" t="s">
        <v>1334</v>
      </c>
      <c r="B45" s="2" t="s">
        <v>106</v>
      </c>
      <c r="C45" s="2" t="s">
        <v>22</v>
      </c>
      <c r="D45" s="6"/>
      <c r="E45" s="6"/>
      <c r="F45" s="6"/>
      <c r="G45" s="7"/>
      <c r="H45" s="7"/>
      <c r="I45" s="8">
        <f t="shared" si="9"/>
        <v>0</v>
      </c>
      <c r="J45" s="5">
        <f t="shared" si="6"/>
        <v>0</v>
      </c>
      <c r="K45" s="5">
        <f t="shared" si="7"/>
        <v>0</v>
      </c>
      <c r="L45" s="10">
        <f>K45*Index!$H$16</f>
        <v>0</v>
      </c>
      <c r="N45" s="7"/>
      <c r="O45" s="5">
        <f t="shared" si="8"/>
        <v>0</v>
      </c>
      <c r="P45" s="5">
        <f>O45*(Index!$G$16/Index!$G$7)</f>
        <v>0</v>
      </c>
      <c r="R45" s="7">
        <v>366.17</v>
      </c>
      <c r="S45" s="8">
        <f t="shared" si="5"/>
        <v>366.17</v>
      </c>
    </row>
    <row r="46" spans="1:19">
      <c r="A46" s="2" t="s">
        <v>1335</v>
      </c>
      <c r="B46" s="2" t="s">
        <v>107</v>
      </c>
      <c r="C46" s="2" t="s">
        <v>22</v>
      </c>
      <c r="D46" s="6"/>
      <c r="E46" s="6"/>
      <c r="F46" s="6"/>
      <c r="G46" s="7"/>
      <c r="H46" s="7"/>
      <c r="I46" s="8">
        <f t="shared" si="9"/>
        <v>0</v>
      </c>
      <c r="J46" s="5">
        <f t="shared" si="6"/>
        <v>0</v>
      </c>
      <c r="K46" s="5">
        <f t="shared" si="7"/>
        <v>0</v>
      </c>
      <c r="L46" s="10">
        <f>K46*Index!$H$16</f>
        <v>0</v>
      </c>
      <c r="N46" s="7"/>
      <c r="O46" s="5">
        <f t="shared" si="8"/>
        <v>0</v>
      </c>
      <c r="P46" s="5">
        <f>O46*(Index!$G$16/Index!$G$7)</f>
        <v>0</v>
      </c>
      <c r="R46" s="7">
        <v>382.26</v>
      </c>
      <c r="S46" s="8">
        <f t="shared" si="5"/>
        <v>382.26</v>
      </c>
    </row>
    <row r="47" spans="1:19">
      <c r="A47" s="2" t="s">
        <v>1336</v>
      </c>
      <c r="B47" s="2" t="s">
        <v>108</v>
      </c>
      <c r="C47" s="2" t="s">
        <v>22</v>
      </c>
      <c r="D47" s="6"/>
      <c r="E47" s="6"/>
      <c r="F47" s="6"/>
      <c r="G47" s="7"/>
      <c r="H47" s="7"/>
      <c r="I47" s="8">
        <f t="shared" si="9"/>
        <v>0</v>
      </c>
      <c r="J47" s="5">
        <f t="shared" si="6"/>
        <v>0</v>
      </c>
      <c r="K47" s="5">
        <f t="shared" si="7"/>
        <v>0</v>
      </c>
      <c r="L47" s="10">
        <f>K47*Index!$H$16</f>
        <v>0</v>
      </c>
      <c r="N47" s="7"/>
      <c r="O47" s="5">
        <f t="shared" si="8"/>
        <v>0</v>
      </c>
      <c r="P47" s="5">
        <f>O47*(Index!$G$16/Index!$G$7)</f>
        <v>0</v>
      </c>
      <c r="R47" s="7">
        <v>300.97000000000003</v>
      </c>
      <c r="S47" s="8">
        <f t="shared" si="5"/>
        <v>300.97000000000003</v>
      </c>
    </row>
    <row r="48" spans="1:19">
      <c r="A48" s="2" t="s">
        <v>1337</v>
      </c>
      <c r="B48" s="2" t="s">
        <v>109</v>
      </c>
      <c r="C48" s="2" t="s">
        <v>22</v>
      </c>
      <c r="D48" s="6"/>
      <c r="E48" s="6"/>
      <c r="F48" s="6"/>
      <c r="G48" s="7"/>
      <c r="H48" s="7"/>
      <c r="I48" s="8">
        <f t="shared" si="9"/>
        <v>0</v>
      </c>
      <c r="J48" s="5">
        <f t="shared" si="6"/>
        <v>0</v>
      </c>
      <c r="K48" s="5">
        <f t="shared" si="7"/>
        <v>0</v>
      </c>
      <c r="L48" s="10">
        <f>K48*Index!$H$16</f>
        <v>0</v>
      </c>
      <c r="N48" s="7"/>
      <c r="O48" s="5">
        <f t="shared" si="8"/>
        <v>0</v>
      </c>
      <c r="P48" s="5">
        <f>O48*(Index!$G$16/Index!$G$7)</f>
        <v>0</v>
      </c>
      <c r="R48" s="7">
        <v>373.94</v>
      </c>
      <c r="S48" s="8">
        <f t="shared" si="5"/>
        <v>373.94</v>
      </c>
    </row>
    <row r="49" spans="1:19">
      <c r="A49" s="2" t="s">
        <v>1338</v>
      </c>
      <c r="B49" s="2" t="s">
        <v>110</v>
      </c>
      <c r="C49" s="2" t="s">
        <v>22</v>
      </c>
      <c r="D49" s="6"/>
      <c r="E49" s="6"/>
      <c r="F49" s="6"/>
      <c r="G49" s="7"/>
      <c r="H49" s="7"/>
      <c r="I49" s="8">
        <f t="shared" si="9"/>
        <v>0</v>
      </c>
      <c r="J49" s="5">
        <f t="shared" si="6"/>
        <v>0</v>
      </c>
      <c r="K49" s="5">
        <f t="shared" si="7"/>
        <v>0</v>
      </c>
      <c r="L49" s="10">
        <f>K49*Index!$H$16</f>
        <v>0</v>
      </c>
      <c r="N49" s="7"/>
      <c r="O49" s="5">
        <f t="shared" si="8"/>
        <v>0</v>
      </c>
      <c r="P49" s="5">
        <f>O49*(Index!$G$16/Index!$G$7)</f>
        <v>0</v>
      </c>
      <c r="R49" s="7">
        <v>590.69000000000005</v>
      </c>
      <c r="S49" s="8">
        <f t="shared" si="5"/>
        <v>590.69000000000005</v>
      </c>
    </row>
    <row r="50" spans="1:19">
      <c r="A50" s="2" t="s">
        <v>1339</v>
      </c>
      <c r="B50" s="2" t="s">
        <v>111</v>
      </c>
      <c r="C50" s="2" t="s">
        <v>22</v>
      </c>
      <c r="D50" s="6"/>
      <c r="E50" s="6"/>
      <c r="F50" s="6"/>
      <c r="G50" s="7"/>
      <c r="H50" s="7"/>
      <c r="I50" s="8">
        <f t="shared" si="9"/>
        <v>0</v>
      </c>
      <c r="J50" s="5">
        <f t="shared" si="6"/>
        <v>0</v>
      </c>
      <c r="K50" s="5">
        <f t="shared" si="7"/>
        <v>0</v>
      </c>
      <c r="L50" s="10">
        <f>K50*Index!$H$16</f>
        <v>0</v>
      </c>
      <c r="N50" s="7"/>
      <c r="O50" s="5">
        <f t="shared" si="8"/>
        <v>0</v>
      </c>
      <c r="P50" s="5">
        <f>O50*(Index!$G$16/Index!$G$7)</f>
        <v>0</v>
      </c>
      <c r="R50" s="7">
        <v>493.26</v>
      </c>
      <c r="S50" s="8">
        <f t="shared" si="5"/>
        <v>493.26</v>
      </c>
    </row>
    <row r="51" spans="1:19">
      <c r="A51" s="2" t="s">
        <v>1340</v>
      </c>
      <c r="B51" s="2" t="s">
        <v>112</v>
      </c>
      <c r="C51" s="2" t="s">
        <v>22</v>
      </c>
      <c r="D51" s="6"/>
      <c r="E51" s="6"/>
      <c r="F51" s="6"/>
      <c r="G51" s="7"/>
      <c r="H51" s="7"/>
      <c r="I51" s="8">
        <f t="shared" si="9"/>
        <v>0</v>
      </c>
      <c r="J51" s="5">
        <f t="shared" si="6"/>
        <v>0</v>
      </c>
      <c r="K51" s="5">
        <f t="shared" si="7"/>
        <v>0</v>
      </c>
      <c r="L51" s="10">
        <f>K51*Index!$H$16</f>
        <v>0</v>
      </c>
      <c r="N51" s="7"/>
      <c r="O51" s="5">
        <f t="shared" si="8"/>
        <v>0</v>
      </c>
      <c r="P51" s="5">
        <f>O51*(Index!$G$16/Index!$G$7)</f>
        <v>0</v>
      </c>
      <c r="R51" s="7">
        <v>344.48</v>
      </c>
      <c r="S51" s="8">
        <f t="shared" si="5"/>
        <v>344.48</v>
      </c>
    </row>
    <row r="52" spans="1:19">
      <c r="A52" s="2" t="s">
        <v>1341</v>
      </c>
      <c r="B52" s="2" t="s">
        <v>113</v>
      </c>
      <c r="C52" s="2" t="s">
        <v>22</v>
      </c>
      <c r="D52" s="6"/>
      <c r="E52" s="6"/>
      <c r="F52" s="6"/>
      <c r="G52" s="7"/>
      <c r="H52" s="7"/>
      <c r="I52" s="8">
        <f t="shared" si="9"/>
        <v>0</v>
      </c>
      <c r="J52" s="5">
        <f t="shared" si="6"/>
        <v>0</v>
      </c>
      <c r="K52" s="5">
        <f t="shared" si="7"/>
        <v>0</v>
      </c>
      <c r="L52" s="10">
        <f>K52*Index!$H$16</f>
        <v>0</v>
      </c>
      <c r="N52" s="7"/>
      <c r="O52" s="5">
        <f t="shared" si="8"/>
        <v>0</v>
      </c>
      <c r="P52" s="5">
        <f>O52*(Index!$G$16/Index!$G$7)</f>
        <v>0</v>
      </c>
      <c r="R52" s="7">
        <v>357.2</v>
      </c>
      <c r="S52" s="8">
        <f t="shared" si="5"/>
        <v>357.2</v>
      </c>
    </row>
    <row r="53" spans="1:19">
      <c r="A53" s="2" t="s">
        <v>1342</v>
      </c>
      <c r="B53" s="2" t="s">
        <v>114</v>
      </c>
      <c r="C53" s="2" t="s">
        <v>22</v>
      </c>
      <c r="D53" s="6"/>
      <c r="E53" s="6"/>
      <c r="F53" s="6"/>
      <c r="G53" s="7"/>
      <c r="H53" s="7"/>
      <c r="I53" s="8">
        <f t="shared" si="9"/>
        <v>0</v>
      </c>
      <c r="J53" s="5">
        <f t="shared" si="6"/>
        <v>0</v>
      </c>
      <c r="K53" s="5">
        <f t="shared" si="7"/>
        <v>0</v>
      </c>
      <c r="L53" s="10">
        <f>K53*Index!$H$16</f>
        <v>0</v>
      </c>
      <c r="N53" s="7"/>
      <c r="O53" s="5">
        <f t="shared" si="8"/>
        <v>0</v>
      </c>
      <c r="P53" s="5">
        <f>O53*(Index!$G$16/Index!$G$7)</f>
        <v>0</v>
      </c>
      <c r="R53" s="7">
        <v>385.7</v>
      </c>
      <c r="S53" s="8">
        <f t="shared" si="5"/>
        <v>385.7</v>
      </c>
    </row>
    <row r="54" spans="1:19">
      <c r="A54" s="2" t="s">
        <v>1343</v>
      </c>
      <c r="B54" s="2" t="s">
        <v>115</v>
      </c>
      <c r="C54" s="2" t="s">
        <v>22</v>
      </c>
      <c r="D54" s="6"/>
      <c r="E54" s="6"/>
      <c r="F54" s="6"/>
      <c r="G54" s="7"/>
      <c r="H54" s="7"/>
      <c r="I54" s="8">
        <f t="shared" si="9"/>
        <v>0</v>
      </c>
      <c r="J54" s="5">
        <f t="shared" si="6"/>
        <v>0</v>
      </c>
      <c r="K54" s="5">
        <f t="shared" si="7"/>
        <v>0</v>
      </c>
      <c r="L54" s="10">
        <f>K54*Index!$H$16</f>
        <v>0</v>
      </c>
      <c r="N54" s="7"/>
      <c r="O54" s="5">
        <f t="shared" si="8"/>
        <v>0</v>
      </c>
      <c r="P54" s="5">
        <f>O54*(Index!$G$16/Index!$G$7)</f>
        <v>0</v>
      </c>
      <c r="R54" s="7">
        <v>403.81</v>
      </c>
      <c r="S54" s="8">
        <f t="shared" si="5"/>
        <v>403.81</v>
      </c>
    </row>
    <row r="55" spans="1:19">
      <c r="A55" s="2" t="s">
        <v>1344</v>
      </c>
      <c r="B55" s="2" t="s">
        <v>116</v>
      </c>
      <c r="C55" s="2" t="s">
        <v>22</v>
      </c>
      <c r="D55" s="6"/>
      <c r="E55" s="6"/>
      <c r="F55" s="6"/>
      <c r="G55" s="7"/>
      <c r="H55" s="7"/>
      <c r="I55" s="8">
        <f t="shared" si="9"/>
        <v>0</v>
      </c>
      <c r="J55" s="5">
        <f t="shared" si="6"/>
        <v>0</v>
      </c>
      <c r="K55" s="5">
        <f t="shared" si="7"/>
        <v>0</v>
      </c>
      <c r="L55" s="10">
        <f>K55*Index!$H$16</f>
        <v>0</v>
      </c>
      <c r="N55" s="7"/>
      <c r="O55" s="5">
        <f t="shared" si="8"/>
        <v>0</v>
      </c>
      <c r="P55" s="5">
        <f>O55*(Index!$G$16/Index!$G$7)</f>
        <v>0</v>
      </c>
      <c r="R55" s="7">
        <v>320.01</v>
      </c>
      <c r="S55" s="8">
        <f t="shared" si="5"/>
        <v>320.01</v>
      </c>
    </row>
    <row r="56" spans="1:19">
      <c r="A56" s="2" t="s">
        <v>1345</v>
      </c>
      <c r="B56" s="2" t="s">
        <v>117</v>
      </c>
      <c r="C56" s="2" t="s">
        <v>22</v>
      </c>
      <c r="D56" s="6"/>
      <c r="E56" s="6"/>
      <c r="F56" s="6"/>
      <c r="G56" s="7"/>
      <c r="H56" s="7"/>
      <c r="I56" s="8">
        <f t="shared" si="9"/>
        <v>0</v>
      </c>
      <c r="J56" s="5">
        <f t="shared" si="6"/>
        <v>0</v>
      </c>
      <c r="K56" s="5">
        <f t="shared" si="7"/>
        <v>0</v>
      </c>
      <c r="L56" s="10">
        <f>K56*Index!$H$16</f>
        <v>0</v>
      </c>
      <c r="N56" s="7"/>
      <c r="O56" s="5">
        <f t="shared" si="8"/>
        <v>0</v>
      </c>
      <c r="P56" s="5">
        <f>O56*(Index!$G$16/Index!$G$7)</f>
        <v>0</v>
      </c>
      <c r="R56" s="7">
        <v>443.75</v>
      </c>
      <c r="S56" s="8">
        <f t="shared" si="5"/>
        <v>443.75</v>
      </c>
    </row>
    <row r="57" spans="1:19">
      <c r="A57" s="2" t="s">
        <v>1346</v>
      </c>
      <c r="B57" s="2" t="s">
        <v>118</v>
      </c>
      <c r="C57" s="2" t="s">
        <v>22</v>
      </c>
      <c r="D57" s="6"/>
      <c r="E57" s="6"/>
      <c r="F57" s="6"/>
      <c r="G57" s="7"/>
      <c r="H57" s="7"/>
      <c r="I57" s="8">
        <f t="shared" si="9"/>
        <v>0</v>
      </c>
      <c r="J57" s="5">
        <f t="shared" si="6"/>
        <v>0</v>
      </c>
      <c r="K57" s="5">
        <f t="shared" si="7"/>
        <v>0</v>
      </c>
      <c r="L57" s="10">
        <f>K57*Index!$H$16</f>
        <v>0</v>
      </c>
      <c r="N57" s="7"/>
      <c r="O57" s="5">
        <f t="shared" si="8"/>
        <v>0</v>
      </c>
      <c r="P57" s="5">
        <f>O57*(Index!$G$16/Index!$G$7)</f>
        <v>0</v>
      </c>
      <c r="R57" s="7">
        <v>700.08</v>
      </c>
      <c r="S57" s="8">
        <f t="shared" si="5"/>
        <v>700.08</v>
      </c>
    </row>
    <row r="58" spans="1:19">
      <c r="A58" s="2" t="s">
        <v>1347</v>
      </c>
      <c r="B58" s="2" t="s">
        <v>119</v>
      </c>
      <c r="C58" s="2" t="s">
        <v>22</v>
      </c>
      <c r="D58" s="6"/>
      <c r="E58" s="6"/>
      <c r="F58" s="6"/>
      <c r="G58" s="7"/>
      <c r="H58" s="7"/>
      <c r="I58" s="8">
        <f t="shared" si="9"/>
        <v>0</v>
      </c>
      <c r="J58" s="5">
        <f t="shared" si="6"/>
        <v>0</v>
      </c>
      <c r="K58" s="5">
        <f t="shared" si="7"/>
        <v>0</v>
      </c>
      <c r="L58" s="10">
        <f>K58*Index!$H$16</f>
        <v>0</v>
      </c>
      <c r="N58" s="7"/>
      <c r="O58" s="5">
        <f t="shared" si="8"/>
        <v>0</v>
      </c>
      <c r="P58" s="5">
        <f>O58*(Index!$G$16/Index!$G$7)</f>
        <v>0</v>
      </c>
      <c r="R58" s="7">
        <v>586.07000000000005</v>
      </c>
      <c r="S58" s="8">
        <f t="shared" si="5"/>
        <v>586.07000000000005</v>
      </c>
    </row>
    <row r="59" spans="1:19">
      <c r="A59" s="2" t="s">
        <v>1348</v>
      </c>
      <c r="B59" s="2" t="s">
        <v>120</v>
      </c>
      <c r="C59" s="2" t="s">
        <v>22</v>
      </c>
      <c r="D59" s="6"/>
      <c r="E59" s="6"/>
      <c r="F59" s="6"/>
      <c r="G59" s="7"/>
      <c r="H59" s="7"/>
      <c r="I59" s="8">
        <f t="shared" si="9"/>
        <v>0</v>
      </c>
      <c r="J59" s="5">
        <f t="shared" si="6"/>
        <v>0</v>
      </c>
      <c r="K59" s="5">
        <f t="shared" si="7"/>
        <v>0</v>
      </c>
      <c r="L59" s="10">
        <f>K59*Index!$H$16</f>
        <v>0</v>
      </c>
      <c r="N59" s="7"/>
      <c r="O59" s="5">
        <f t="shared" si="8"/>
        <v>0</v>
      </c>
      <c r="P59" s="5">
        <f>O59*(Index!$G$16/Index!$G$7)</f>
        <v>0</v>
      </c>
      <c r="R59" s="7">
        <v>409.24</v>
      </c>
      <c r="S59" s="8">
        <f t="shared" si="5"/>
        <v>409.24</v>
      </c>
    </row>
    <row r="60" spans="1:19">
      <c r="A60" s="2" t="s">
        <v>1349</v>
      </c>
      <c r="B60" s="2" t="s">
        <v>121</v>
      </c>
      <c r="C60" s="2" t="s">
        <v>22</v>
      </c>
      <c r="D60" s="6"/>
      <c r="E60" s="6"/>
      <c r="F60" s="6"/>
      <c r="G60" s="7"/>
      <c r="H60" s="7"/>
      <c r="I60" s="8">
        <f t="shared" si="9"/>
        <v>0</v>
      </c>
      <c r="J60" s="5">
        <f t="shared" si="6"/>
        <v>0</v>
      </c>
      <c r="K60" s="5">
        <f t="shared" si="7"/>
        <v>0</v>
      </c>
      <c r="L60" s="10">
        <f>K60*Index!$H$16</f>
        <v>0</v>
      </c>
      <c r="N60" s="7"/>
      <c r="O60" s="5">
        <f t="shared" si="8"/>
        <v>0</v>
      </c>
      <c r="P60" s="5">
        <f>O60*(Index!$G$16/Index!$G$7)</f>
        <v>0</v>
      </c>
      <c r="R60" s="7">
        <v>423.57</v>
      </c>
      <c r="S60" s="8">
        <f t="shared" si="5"/>
        <v>423.57</v>
      </c>
    </row>
    <row r="61" spans="1:19">
      <c r="A61" s="2" t="s">
        <v>1350</v>
      </c>
      <c r="B61" s="2" t="s">
        <v>122</v>
      </c>
      <c r="C61" s="2" t="s">
        <v>22</v>
      </c>
      <c r="D61" s="6"/>
      <c r="E61" s="6"/>
      <c r="F61" s="6"/>
      <c r="G61" s="7"/>
      <c r="H61" s="7"/>
      <c r="I61" s="8">
        <f t="shared" si="9"/>
        <v>0</v>
      </c>
      <c r="J61" s="5">
        <f t="shared" si="6"/>
        <v>0</v>
      </c>
      <c r="K61" s="5">
        <f t="shared" si="7"/>
        <v>0</v>
      </c>
      <c r="L61" s="10">
        <f>K61*Index!$H$16</f>
        <v>0</v>
      </c>
      <c r="N61" s="7"/>
      <c r="O61" s="5">
        <f t="shared" si="8"/>
        <v>0</v>
      </c>
      <c r="P61" s="5">
        <f>O61*(Index!$G$16/Index!$G$7)</f>
        <v>0</v>
      </c>
      <c r="R61" s="7">
        <v>458.34</v>
      </c>
      <c r="S61" s="8">
        <f t="shared" si="5"/>
        <v>458.34</v>
      </c>
    </row>
    <row r="62" spans="1:19">
      <c r="A62" s="2" t="s">
        <v>1351</v>
      </c>
      <c r="B62" s="2" t="s">
        <v>123</v>
      </c>
      <c r="C62" s="2" t="s">
        <v>22</v>
      </c>
      <c r="D62" s="6"/>
      <c r="E62" s="6"/>
      <c r="F62" s="6"/>
      <c r="G62" s="7"/>
      <c r="H62" s="7"/>
      <c r="I62" s="8">
        <f t="shared" si="9"/>
        <v>0</v>
      </c>
      <c r="J62" s="5">
        <f t="shared" si="6"/>
        <v>0</v>
      </c>
      <c r="K62" s="5">
        <f t="shared" si="7"/>
        <v>0</v>
      </c>
      <c r="L62" s="10">
        <f>K62*Index!$H$16</f>
        <v>0</v>
      </c>
      <c r="N62" s="7"/>
      <c r="O62" s="5">
        <f t="shared" si="8"/>
        <v>0</v>
      </c>
      <c r="P62" s="5">
        <f>O62*(Index!$G$16/Index!$G$7)</f>
        <v>0</v>
      </c>
      <c r="R62" s="7">
        <v>482.39</v>
      </c>
      <c r="S62" s="8">
        <f t="shared" si="5"/>
        <v>482.39</v>
      </c>
    </row>
    <row r="63" spans="1:19">
      <c r="A63" s="2" t="s">
        <v>1352</v>
      </c>
      <c r="B63" s="2" t="s">
        <v>124</v>
      </c>
      <c r="C63" s="2" t="s">
        <v>22</v>
      </c>
      <c r="D63" s="6"/>
      <c r="E63" s="6"/>
      <c r="F63" s="6"/>
      <c r="G63" s="7"/>
      <c r="H63" s="7"/>
      <c r="I63" s="8">
        <f t="shared" si="9"/>
        <v>0</v>
      </c>
      <c r="J63" s="5">
        <f t="shared" si="6"/>
        <v>0</v>
      </c>
      <c r="K63" s="5">
        <f t="shared" si="7"/>
        <v>0</v>
      </c>
      <c r="L63" s="10">
        <f>K63*Index!$H$16</f>
        <v>0</v>
      </c>
      <c r="N63" s="7"/>
      <c r="O63" s="5">
        <f t="shared" si="8"/>
        <v>0</v>
      </c>
      <c r="P63" s="5">
        <f>O63*(Index!$G$16/Index!$G$7)</f>
        <v>0</v>
      </c>
      <c r="R63" s="7">
        <v>381.69</v>
      </c>
      <c r="S63" s="8">
        <f t="shared" si="5"/>
        <v>381.69</v>
      </c>
    </row>
    <row r="64" spans="1:19">
      <c r="A64" s="2" t="s">
        <v>1353</v>
      </c>
      <c r="B64" s="2" t="s">
        <v>125</v>
      </c>
      <c r="C64" s="2" t="s">
        <v>22</v>
      </c>
      <c r="D64" s="6"/>
      <c r="E64" s="6"/>
      <c r="F64" s="6"/>
      <c r="G64" s="7"/>
      <c r="H64" s="7"/>
      <c r="I64" s="8">
        <f t="shared" si="9"/>
        <v>0</v>
      </c>
      <c r="J64" s="5">
        <f t="shared" si="6"/>
        <v>0</v>
      </c>
      <c r="K64" s="5">
        <f t="shared" si="7"/>
        <v>0</v>
      </c>
      <c r="L64" s="10">
        <f>K64*Index!$H$16</f>
        <v>0</v>
      </c>
      <c r="N64" s="7"/>
      <c r="O64" s="5">
        <f t="shared" si="8"/>
        <v>0</v>
      </c>
      <c r="P64" s="5">
        <f>O64*(Index!$G$16/Index!$G$7)</f>
        <v>0</v>
      </c>
      <c r="R64" s="7">
        <v>549.27</v>
      </c>
      <c r="S64" s="8">
        <f t="shared" si="5"/>
        <v>549.27</v>
      </c>
    </row>
    <row r="65" spans="1:19">
      <c r="A65" s="2" t="s">
        <v>1354</v>
      </c>
      <c r="B65" s="2" t="s">
        <v>126</v>
      </c>
      <c r="C65" s="2" t="s">
        <v>22</v>
      </c>
      <c r="D65" s="6"/>
      <c r="E65" s="6"/>
      <c r="F65" s="6"/>
      <c r="G65" s="7"/>
      <c r="H65" s="7"/>
      <c r="I65" s="8">
        <f t="shared" si="9"/>
        <v>0</v>
      </c>
      <c r="J65" s="5">
        <f t="shared" si="6"/>
        <v>0</v>
      </c>
      <c r="K65" s="5">
        <f t="shared" si="7"/>
        <v>0</v>
      </c>
      <c r="L65" s="10">
        <f>K65*Index!$H$16</f>
        <v>0</v>
      </c>
      <c r="N65" s="7"/>
      <c r="O65" s="5">
        <f t="shared" si="8"/>
        <v>0</v>
      </c>
      <c r="P65" s="5">
        <f>O65*(Index!$G$16/Index!$G$7)</f>
        <v>0</v>
      </c>
      <c r="R65" s="7">
        <v>867.11</v>
      </c>
      <c r="S65" s="8">
        <f t="shared" si="5"/>
        <v>867.11</v>
      </c>
    </row>
    <row r="66" spans="1:19">
      <c r="A66" s="2" t="s">
        <v>1355</v>
      </c>
      <c r="B66" s="2" t="s">
        <v>127</v>
      </c>
      <c r="C66" s="2" t="s">
        <v>22</v>
      </c>
      <c r="D66" s="6"/>
      <c r="E66" s="6"/>
      <c r="F66" s="6"/>
      <c r="G66" s="7"/>
      <c r="H66" s="7"/>
      <c r="I66" s="8">
        <f t="shared" si="9"/>
        <v>0</v>
      </c>
      <c r="J66" s="5">
        <f t="shared" ref="J66:J97" si="10">H66*(1.0041)</f>
        <v>0</v>
      </c>
      <c r="K66" s="5">
        <f t="shared" ref="K66:K97" si="11">J66*(1.0155)</f>
        <v>0</v>
      </c>
      <c r="L66" s="10">
        <f>K66*Index!$H$16</f>
        <v>0</v>
      </c>
      <c r="N66" s="7"/>
      <c r="O66" s="5">
        <f t="shared" ref="O66:O97" si="12">N66*(1.0155)</f>
        <v>0</v>
      </c>
      <c r="P66" s="5">
        <f>O66*(Index!$G$16/Index!$G$7)</f>
        <v>0</v>
      </c>
      <c r="R66" s="7">
        <v>725.01</v>
      </c>
      <c r="S66" s="8">
        <f t="shared" si="5"/>
        <v>725.01</v>
      </c>
    </row>
    <row r="67" spans="1:19">
      <c r="A67" s="2" t="s">
        <v>1356</v>
      </c>
      <c r="B67" s="2" t="s">
        <v>128</v>
      </c>
      <c r="C67" s="2" t="s">
        <v>22</v>
      </c>
      <c r="D67" s="6"/>
      <c r="E67" s="6"/>
      <c r="F67" s="6"/>
      <c r="G67" s="7"/>
      <c r="H67" s="7"/>
      <c r="I67" s="8">
        <f t="shared" si="9"/>
        <v>0</v>
      </c>
      <c r="J67" s="5">
        <f t="shared" si="10"/>
        <v>0</v>
      </c>
      <c r="K67" s="5">
        <f t="shared" si="11"/>
        <v>0</v>
      </c>
      <c r="L67" s="10">
        <f>K67*Index!$H$16</f>
        <v>0</v>
      </c>
      <c r="N67" s="7"/>
      <c r="O67" s="5">
        <f t="shared" si="12"/>
        <v>0</v>
      </c>
      <c r="P67" s="5">
        <f>O67*(Index!$G$16/Index!$G$7)</f>
        <v>0</v>
      </c>
      <c r="R67" s="7">
        <v>506.44</v>
      </c>
      <c r="S67" s="8">
        <f t="shared" si="5"/>
        <v>506.44</v>
      </c>
    </row>
    <row r="68" spans="1:19">
      <c r="A68" s="2" t="s">
        <v>1357</v>
      </c>
      <c r="B68" s="2" t="s">
        <v>129</v>
      </c>
      <c r="C68" s="2" t="s">
        <v>22</v>
      </c>
      <c r="D68" s="6"/>
      <c r="E68" s="6"/>
      <c r="F68" s="6"/>
      <c r="G68" s="7"/>
      <c r="H68" s="7"/>
      <c r="I68" s="8">
        <f t="shared" si="9"/>
        <v>0</v>
      </c>
      <c r="J68" s="5">
        <f t="shared" si="10"/>
        <v>0</v>
      </c>
      <c r="K68" s="5">
        <f t="shared" si="11"/>
        <v>0</v>
      </c>
      <c r="L68" s="10">
        <f>K68*Index!$H$16</f>
        <v>0</v>
      </c>
      <c r="N68" s="7"/>
      <c r="O68" s="5">
        <f t="shared" si="12"/>
        <v>0</v>
      </c>
      <c r="P68" s="5">
        <f>O68*(Index!$G$16/Index!$G$7)</f>
        <v>0</v>
      </c>
      <c r="R68" s="7">
        <v>524.53</v>
      </c>
      <c r="S68" s="8">
        <f t="shared" si="5"/>
        <v>524.53</v>
      </c>
    </row>
    <row r="69" spans="1:19">
      <c r="A69" s="2" t="s">
        <v>1358</v>
      </c>
      <c r="B69" s="2" t="s">
        <v>130</v>
      </c>
      <c r="C69" s="2" t="s">
        <v>22</v>
      </c>
      <c r="D69" s="6"/>
      <c r="E69" s="6"/>
      <c r="F69" s="6"/>
      <c r="G69" s="7"/>
      <c r="H69" s="7"/>
      <c r="I69" s="8">
        <f t="shared" si="9"/>
        <v>0</v>
      </c>
      <c r="J69" s="5">
        <f t="shared" si="10"/>
        <v>0</v>
      </c>
      <c r="K69" s="5">
        <f t="shared" si="11"/>
        <v>0</v>
      </c>
      <c r="L69" s="10">
        <f>K69*Index!$H$16</f>
        <v>0</v>
      </c>
      <c r="N69" s="7"/>
      <c r="O69" s="5">
        <f t="shared" si="12"/>
        <v>0</v>
      </c>
      <c r="P69" s="5">
        <f>O69*(Index!$G$16/Index!$G$7)</f>
        <v>0</v>
      </c>
      <c r="R69" s="7">
        <v>567.04</v>
      </c>
      <c r="S69" s="8">
        <f t="shared" si="5"/>
        <v>567.04</v>
      </c>
    </row>
    <row r="70" spans="1:19">
      <c r="A70" s="2" t="s">
        <v>1359</v>
      </c>
      <c r="B70" s="2" t="s">
        <v>131</v>
      </c>
      <c r="C70" s="2" t="s">
        <v>22</v>
      </c>
      <c r="D70" s="6"/>
      <c r="E70" s="6"/>
      <c r="F70" s="6"/>
      <c r="G70" s="7"/>
      <c r="H70" s="7"/>
      <c r="I70" s="8">
        <f t="shared" si="9"/>
        <v>0</v>
      </c>
      <c r="J70" s="5">
        <f t="shared" si="10"/>
        <v>0</v>
      </c>
      <c r="K70" s="5">
        <f t="shared" si="11"/>
        <v>0</v>
      </c>
      <c r="L70" s="10">
        <f>K70*Index!$H$16</f>
        <v>0</v>
      </c>
      <c r="N70" s="7"/>
      <c r="O70" s="5">
        <f t="shared" si="12"/>
        <v>0</v>
      </c>
      <c r="P70" s="5">
        <f>O70*(Index!$G$16/Index!$G$7)</f>
        <v>0</v>
      </c>
      <c r="R70" s="7">
        <v>595.5</v>
      </c>
      <c r="S70" s="8">
        <f t="shared" si="5"/>
        <v>595.5</v>
      </c>
    </row>
    <row r="71" spans="1:19">
      <c r="A71" s="2" t="s">
        <v>1360</v>
      </c>
      <c r="B71" s="2" t="s">
        <v>132</v>
      </c>
      <c r="C71" s="2" t="s">
        <v>22</v>
      </c>
      <c r="D71" s="6"/>
      <c r="E71" s="6"/>
      <c r="F71" s="6"/>
      <c r="G71" s="7"/>
      <c r="H71" s="7"/>
      <c r="I71" s="8">
        <f t="shared" ref="I71:I102" si="13">ROUND(G71*SUM(D71:E71),2)</f>
        <v>0</v>
      </c>
      <c r="J71" s="5">
        <f t="shared" si="10"/>
        <v>0</v>
      </c>
      <c r="K71" s="5">
        <f t="shared" si="11"/>
        <v>0</v>
      </c>
      <c r="L71" s="10">
        <f>K71*Index!$H$16</f>
        <v>0</v>
      </c>
      <c r="N71" s="7"/>
      <c r="O71" s="5">
        <f t="shared" si="12"/>
        <v>0</v>
      </c>
      <c r="P71" s="5">
        <f>O71*(Index!$G$16/Index!$G$7)</f>
        <v>0</v>
      </c>
      <c r="R71" s="7">
        <v>471.56</v>
      </c>
      <c r="S71" s="8">
        <f t="shared" si="5"/>
        <v>471.56</v>
      </c>
    </row>
    <row r="72" spans="1:19">
      <c r="A72" s="2" t="s">
        <v>1361</v>
      </c>
      <c r="B72" s="2" t="s">
        <v>133</v>
      </c>
      <c r="C72" s="2" t="s">
        <v>22</v>
      </c>
      <c r="D72" s="6"/>
      <c r="E72" s="6"/>
      <c r="F72" s="6"/>
      <c r="G72" s="7"/>
      <c r="H72" s="7"/>
      <c r="I72" s="8">
        <f t="shared" si="13"/>
        <v>0</v>
      </c>
      <c r="J72" s="5">
        <f t="shared" si="10"/>
        <v>0</v>
      </c>
      <c r="K72" s="5">
        <f t="shared" si="11"/>
        <v>0</v>
      </c>
      <c r="L72" s="10">
        <f>K72*Index!$H$16</f>
        <v>0</v>
      </c>
      <c r="N72" s="7"/>
      <c r="O72" s="5">
        <f t="shared" si="12"/>
        <v>0</v>
      </c>
      <c r="P72" s="5">
        <f>O72*(Index!$G$16/Index!$G$7)</f>
        <v>0</v>
      </c>
      <c r="R72" s="7">
        <v>700.72</v>
      </c>
      <c r="S72" s="8">
        <f t="shared" si="5"/>
        <v>700.72</v>
      </c>
    </row>
    <row r="73" spans="1:19">
      <c r="A73" s="2" t="s">
        <v>1362</v>
      </c>
      <c r="B73" s="2" t="s">
        <v>134</v>
      </c>
      <c r="C73" s="2" t="s">
        <v>22</v>
      </c>
      <c r="D73" s="6"/>
      <c r="E73" s="6"/>
      <c r="F73" s="6"/>
      <c r="G73" s="7"/>
      <c r="H73" s="7"/>
      <c r="I73" s="8">
        <f t="shared" si="13"/>
        <v>0</v>
      </c>
      <c r="J73" s="5">
        <f t="shared" si="10"/>
        <v>0</v>
      </c>
      <c r="K73" s="5">
        <f t="shared" si="11"/>
        <v>0</v>
      </c>
      <c r="L73" s="10">
        <f>K73*Index!$H$16</f>
        <v>0</v>
      </c>
      <c r="N73" s="7"/>
      <c r="O73" s="5">
        <f t="shared" si="12"/>
        <v>0</v>
      </c>
      <c r="P73" s="5">
        <f>O73*(Index!$G$16/Index!$G$7)</f>
        <v>0</v>
      </c>
      <c r="R73" s="7">
        <v>1108.92</v>
      </c>
      <c r="S73" s="8">
        <f t="shared" si="5"/>
        <v>1108.92</v>
      </c>
    </row>
    <row r="74" spans="1:19">
      <c r="A74" s="2" t="s">
        <v>1363</v>
      </c>
      <c r="B74" s="2" t="s">
        <v>135</v>
      </c>
      <c r="C74" s="2" t="s">
        <v>22</v>
      </c>
      <c r="D74" s="6"/>
      <c r="E74" s="6"/>
      <c r="F74" s="6"/>
      <c r="G74" s="7"/>
      <c r="H74" s="7"/>
      <c r="I74" s="8">
        <f t="shared" si="13"/>
        <v>0</v>
      </c>
      <c r="J74" s="5">
        <f t="shared" si="10"/>
        <v>0</v>
      </c>
      <c r="K74" s="5">
        <f t="shared" si="11"/>
        <v>0</v>
      </c>
      <c r="L74" s="10">
        <f>K74*Index!$H$16</f>
        <v>0</v>
      </c>
      <c r="N74" s="7"/>
      <c r="O74" s="5">
        <f t="shared" si="12"/>
        <v>0</v>
      </c>
      <c r="P74" s="5">
        <f>O74*(Index!$G$16/Index!$G$7)</f>
        <v>0</v>
      </c>
      <c r="R74" s="7">
        <v>923.91</v>
      </c>
      <c r="S74" s="8">
        <f t="shared" ref="S74:S137" si="14">ROUND(R74, 2)</f>
        <v>923.91</v>
      </c>
    </row>
    <row r="75" spans="1:19">
      <c r="A75" s="2" t="s">
        <v>1364</v>
      </c>
      <c r="B75" s="2" t="s">
        <v>136</v>
      </c>
      <c r="C75" s="2" t="s">
        <v>22</v>
      </c>
      <c r="D75" s="6"/>
      <c r="E75" s="6"/>
      <c r="F75" s="6"/>
      <c r="G75" s="7"/>
      <c r="H75" s="7"/>
      <c r="I75" s="8">
        <f t="shared" si="13"/>
        <v>0</v>
      </c>
      <c r="J75" s="5">
        <f t="shared" si="10"/>
        <v>0</v>
      </c>
      <c r="K75" s="5">
        <f t="shared" si="11"/>
        <v>0</v>
      </c>
      <c r="L75" s="10">
        <f>K75*Index!$H$16</f>
        <v>0</v>
      </c>
      <c r="N75" s="7"/>
      <c r="O75" s="5">
        <f t="shared" si="12"/>
        <v>0</v>
      </c>
      <c r="P75" s="5">
        <f>O75*(Index!$G$16/Index!$G$7)</f>
        <v>0</v>
      </c>
      <c r="R75" s="7">
        <v>652.22</v>
      </c>
      <c r="S75" s="8">
        <f t="shared" si="14"/>
        <v>652.22</v>
      </c>
    </row>
    <row r="76" spans="1:19">
      <c r="A76" s="2" t="s">
        <v>1365</v>
      </c>
      <c r="B76" s="2" t="s">
        <v>137</v>
      </c>
      <c r="C76" s="2" t="s">
        <v>22</v>
      </c>
      <c r="D76" s="6"/>
      <c r="E76" s="6"/>
      <c r="F76" s="6"/>
      <c r="G76" s="7"/>
      <c r="H76" s="7"/>
      <c r="I76" s="8">
        <f t="shared" si="13"/>
        <v>0</v>
      </c>
      <c r="J76" s="5">
        <f t="shared" si="10"/>
        <v>0</v>
      </c>
      <c r="K76" s="5">
        <f t="shared" si="11"/>
        <v>0</v>
      </c>
      <c r="L76" s="10">
        <f>K76*Index!$H$16</f>
        <v>0</v>
      </c>
      <c r="N76" s="7"/>
      <c r="O76" s="5">
        <f t="shared" si="12"/>
        <v>0</v>
      </c>
      <c r="P76" s="5">
        <f>O76*(Index!$G$16/Index!$G$7)</f>
        <v>0</v>
      </c>
      <c r="R76" s="7">
        <v>671.87</v>
      </c>
      <c r="S76" s="8">
        <f t="shared" si="14"/>
        <v>671.87</v>
      </c>
    </row>
    <row r="77" spans="1:19">
      <c r="A77" s="2" t="s">
        <v>1366</v>
      </c>
      <c r="B77" s="2" t="s">
        <v>138</v>
      </c>
      <c r="C77" s="2" t="s">
        <v>22</v>
      </c>
      <c r="D77" s="6"/>
      <c r="E77" s="6"/>
      <c r="F77" s="6"/>
      <c r="G77" s="7"/>
      <c r="H77" s="7"/>
      <c r="I77" s="8">
        <f t="shared" si="13"/>
        <v>0</v>
      </c>
      <c r="J77" s="5">
        <f t="shared" si="10"/>
        <v>0</v>
      </c>
      <c r="K77" s="5">
        <f t="shared" si="11"/>
        <v>0</v>
      </c>
      <c r="L77" s="10">
        <f>K77*Index!$H$16</f>
        <v>0</v>
      </c>
      <c r="N77" s="7"/>
      <c r="O77" s="5">
        <f t="shared" si="12"/>
        <v>0</v>
      </c>
      <c r="P77" s="5">
        <f>O77*(Index!$G$16/Index!$G$7)</f>
        <v>0</v>
      </c>
      <c r="R77" s="7">
        <v>726.02</v>
      </c>
      <c r="S77" s="8">
        <f t="shared" si="14"/>
        <v>726.02</v>
      </c>
    </row>
    <row r="78" spans="1:19">
      <c r="A78" s="2" t="s">
        <v>1367</v>
      </c>
      <c r="B78" s="2" t="s">
        <v>139</v>
      </c>
      <c r="C78" s="2" t="s">
        <v>22</v>
      </c>
      <c r="D78" s="6"/>
      <c r="E78" s="6"/>
      <c r="F78" s="6"/>
      <c r="G78" s="7"/>
      <c r="H78" s="7"/>
      <c r="I78" s="8">
        <f t="shared" si="13"/>
        <v>0</v>
      </c>
      <c r="J78" s="5">
        <f t="shared" si="10"/>
        <v>0</v>
      </c>
      <c r="K78" s="5">
        <f t="shared" si="11"/>
        <v>0</v>
      </c>
      <c r="L78" s="10">
        <f>K78*Index!$H$16</f>
        <v>0</v>
      </c>
      <c r="N78" s="7"/>
      <c r="O78" s="5">
        <f t="shared" si="12"/>
        <v>0</v>
      </c>
      <c r="P78" s="5">
        <f>O78*(Index!$G$16/Index!$G$7)</f>
        <v>0</v>
      </c>
      <c r="R78" s="7">
        <v>768.36</v>
      </c>
      <c r="S78" s="8">
        <f t="shared" si="14"/>
        <v>768.36</v>
      </c>
    </row>
    <row r="79" spans="1:19">
      <c r="A79" s="2" t="s">
        <v>1368</v>
      </c>
      <c r="B79" s="2" t="s">
        <v>140</v>
      </c>
      <c r="C79" s="2" t="s">
        <v>22</v>
      </c>
      <c r="D79" s="6"/>
      <c r="E79" s="6"/>
      <c r="F79" s="6"/>
      <c r="G79" s="7"/>
      <c r="H79" s="7"/>
      <c r="I79" s="8">
        <f t="shared" si="13"/>
        <v>0</v>
      </c>
      <c r="J79" s="5">
        <f t="shared" si="10"/>
        <v>0</v>
      </c>
      <c r="K79" s="5">
        <f t="shared" si="11"/>
        <v>0</v>
      </c>
      <c r="L79" s="10">
        <f>K79*Index!$H$16</f>
        <v>0</v>
      </c>
      <c r="N79" s="7"/>
      <c r="O79" s="5">
        <f t="shared" si="12"/>
        <v>0</v>
      </c>
      <c r="P79" s="5">
        <f>O79*(Index!$G$16/Index!$G$7)</f>
        <v>0</v>
      </c>
      <c r="R79" s="7">
        <v>609.97</v>
      </c>
      <c r="S79" s="8">
        <f t="shared" si="14"/>
        <v>609.97</v>
      </c>
    </row>
    <row r="80" spans="1:19">
      <c r="A80" s="2" t="s">
        <v>1369</v>
      </c>
      <c r="B80" s="2" t="s">
        <v>141</v>
      </c>
      <c r="C80" s="2" t="s">
        <v>22</v>
      </c>
      <c r="D80" s="6"/>
      <c r="E80" s="6"/>
      <c r="F80" s="6"/>
      <c r="G80" s="7"/>
      <c r="H80" s="7"/>
      <c r="I80" s="8">
        <f t="shared" si="13"/>
        <v>0</v>
      </c>
      <c r="J80" s="5">
        <f t="shared" si="10"/>
        <v>0</v>
      </c>
      <c r="K80" s="5">
        <f t="shared" si="11"/>
        <v>0</v>
      </c>
      <c r="L80" s="10">
        <f>K80*Index!$H$16</f>
        <v>0</v>
      </c>
      <c r="N80" s="7"/>
      <c r="O80" s="5">
        <f t="shared" si="12"/>
        <v>0</v>
      </c>
      <c r="P80" s="5">
        <f>O80*(Index!$G$16/Index!$G$7)</f>
        <v>0</v>
      </c>
      <c r="R80" s="7">
        <v>413.85</v>
      </c>
      <c r="S80" s="8">
        <f t="shared" si="14"/>
        <v>413.85</v>
      </c>
    </row>
    <row r="81" spans="1:19">
      <c r="A81" s="2" t="s">
        <v>1370</v>
      </c>
      <c r="B81" s="2" t="s">
        <v>142</v>
      </c>
      <c r="C81" s="2" t="s">
        <v>22</v>
      </c>
      <c r="D81" s="6"/>
      <c r="E81" s="6"/>
      <c r="F81" s="6"/>
      <c r="G81" s="7"/>
      <c r="H81" s="7"/>
      <c r="I81" s="8">
        <f t="shared" si="13"/>
        <v>0</v>
      </c>
      <c r="J81" s="5">
        <f t="shared" si="10"/>
        <v>0</v>
      </c>
      <c r="K81" s="5">
        <f t="shared" si="11"/>
        <v>0</v>
      </c>
      <c r="L81" s="10">
        <f>K81*Index!$H$16</f>
        <v>0</v>
      </c>
      <c r="N81" s="7"/>
      <c r="O81" s="5">
        <f t="shared" si="12"/>
        <v>0</v>
      </c>
      <c r="P81" s="5">
        <f>O81*(Index!$G$16/Index!$G$7)</f>
        <v>0</v>
      </c>
      <c r="R81" s="7">
        <v>475.11</v>
      </c>
      <c r="S81" s="8">
        <f t="shared" si="14"/>
        <v>475.11</v>
      </c>
    </row>
    <row r="82" spans="1:19">
      <c r="A82" s="2" t="s">
        <v>1371</v>
      </c>
      <c r="B82" s="2" t="s">
        <v>143</v>
      </c>
      <c r="C82" s="2" t="s">
        <v>22</v>
      </c>
      <c r="D82" s="6"/>
      <c r="E82" s="6"/>
      <c r="F82" s="6"/>
      <c r="G82" s="6"/>
      <c r="H82" s="7"/>
      <c r="I82" s="8">
        <f t="shared" si="13"/>
        <v>0</v>
      </c>
      <c r="J82" s="5">
        <f t="shared" si="10"/>
        <v>0</v>
      </c>
      <c r="K82" s="5">
        <f t="shared" si="11"/>
        <v>0</v>
      </c>
      <c r="L82" s="10">
        <f>K82*Index!$H$16</f>
        <v>0</v>
      </c>
      <c r="N82" s="7"/>
      <c r="O82" s="5">
        <f t="shared" si="12"/>
        <v>0</v>
      </c>
      <c r="P82" s="5">
        <f>O82*(Index!$G$16/Index!$G$7)</f>
        <v>0</v>
      </c>
      <c r="R82" s="7">
        <v>587.88</v>
      </c>
      <c r="S82" s="8">
        <f t="shared" si="14"/>
        <v>587.88</v>
      </c>
    </row>
    <row r="83" spans="1:19">
      <c r="A83" s="2" t="s">
        <v>1372</v>
      </c>
      <c r="B83" s="2" t="s">
        <v>144</v>
      </c>
      <c r="C83" s="2" t="s">
        <v>22</v>
      </c>
      <c r="D83" s="6"/>
      <c r="E83" s="6"/>
      <c r="F83" s="6"/>
      <c r="G83" s="6"/>
      <c r="H83" s="7"/>
      <c r="I83" s="8">
        <f t="shared" si="13"/>
        <v>0</v>
      </c>
      <c r="J83" s="5">
        <f t="shared" si="10"/>
        <v>0</v>
      </c>
      <c r="K83" s="5">
        <f t="shared" si="11"/>
        <v>0</v>
      </c>
      <c r="L83" s="10">
        <f>K83*Index!$H$16</f>
        <v>0</v>
      </c>
      <c r="N83" s="7"/>
      <c r="O83" s="5">
        <f t="shared" si="12"/>
        <v>0</v>
      </c>
      <c r="P83" s="5">
        <f>O83*(Index!$G$16/Index!$G$7)</f>
        <v>0</v>
      </c>
      <c r="R83" s="7">
        <v>739.57</v>
      </c>
      <c r="S83" s="8">
        <f t="shared" si="14"/>
        <v>739.57</v>
      </c>
    </row>
    <row r="84" spans="1:19">
      <c r="A84" s="2" t="s">
        <v>1373</v>
      </c>
      <c r="B84" s="2" t="s">
        <v>145</v>
      </c>
      <c r="C84" s="2" t="s">
        <v>22</v>
      </c>
      <c r="D84" s="6"/>
      <c r="E84" s="6"/>
      <c r="F84" s="6"/>
      <c r="G84" s="6"/>
      <c r="H84" s="7"/>
      <c r="I84" s="8">
        <f t="shared" si="13"/>
        <v>0</v>
      </c>
      <c r="J84" s="5">
        <f t="shared" si="10"/>
        <v>0</v>
      </c>
      <c r="K84" s="5">
        <f t="shared" si="11"/>
        <v>0</v>
      </c>
      <c r="L84" s="10">
        <f>K84*Index!$H$16</f>
        <v>0</v>
      </c>
      <c r="N84" s="7"/>
      <c r="O84" s="5">
        <f t="shared" si="12"/>
        <v>0</v>
      </c>
      <c r="P84" s="5">
        <f>O84*(Index!$G$16/Index!$G$7)</f>
        <v>0</v>
      </c>
      <c r="R84" s="7">
        <v>703.56</v>
      </c>
      <c r="S84" s="8">
        <f t="shared" si="14"/>
        <v>703.56</v>
      </c>
    </row>
    <row r="85" spans="1:19">
      <c r="A85" s="2" t="s">
        <v>1374</v>
      </c>
      <c r="B85" s="2" t="s">
        <v>146</v>
      </c>
      <c r="C85" s="2" t="s">
        <v>23</v>
      </c>
      <c r="D85" s="6"/>
      <c r="E85" s="6"/>
      <c r="F85" s="6"/>
      <c r="G85" s="6"/>
      <c r="H85" s="7"/>
      <c r="I85" s="8">
        <f t="shared" si="13"/>
        <v>0</v>
      </c>
      <c r="J85" s="5">
        <f t="shared" si="10"/>
        <v>0</v>
      </c>
      <c r="K85" s="5">
        <f t="shared" si="11"/>
        <v>0</v>
      </c>
      <c r="L85" s="10">
        <f>K85*Index!$H$16</f>
        <v>0</v>
      </c>
      <c r="N85" s="7"/>
      <c r="O85" s="5">
        <f t="shared" si="12"/>
        <v>0</v>
      </c>
      <c r="P85" s="5">
        <f>O85*(Index!$G$16/Index!$G$7)</f>
        <v>0</v>
      </c>
      <c r="R85" s="7">
        <v>164.66</v>
      </c>
      <c r="S85" s="8">
        <f t="shared" si="14"/>
        <v>164.66</v>
      </c>
    </row>
    <row r="86" spans="1:19">
      <c r="A86" s="2" t="s">
        <v>1375</v>
      </c>
      <c r="B86" s="2" t="s">
        <v>147</v>
      </c>
      <c r="C86" s="2" t="s">
        <v>23</v>
      </c>
      <c r="D86" s="6"/>
      <c r="E86" s="6"/>
      <c r="F86" s="6"/>
      <c r="G86" s="6"/>
      <c r="H86" s="7"/>
      <c r="I86" s="8">
        <f t="shared" si="13"/>
        <v>0</v>
      </c>
      <c r="J86" s="5">
        <f t="shared" si="10"/>
        <v>0</v>
      </c>
      <c r="K86" s="5">
        <f t="shared" si="11"/>
        <v>0</v>
      </c>
      <c r="L86" s="10">
        <f>K86*Index!$H$16</f>
        <v>0</v>
      </c>
      <c r="N86" s="7"/>
      <c r="O86" s="5">
        <f t="shared" si="12"/>
        <v>0</v>
      </c>
      <c r="P86" s="5">
        <f>O86*(Index!$G$16/Index!$G$7)</f>
        <v>0</v>
      </c>
      <c r="R86" s="7">
        <v>216.39</v>
      </c>
      <c r="S86" s="8">
        <f t="shared" si="14"/>
        <v>216.39</v>
      </c>
    </row>
    <row r="87" spans="1:19">
      <c r="A87" s="2" t="s">
        <v>1376</v>
      </c>
      <c r="B87" s="2" t="s">
        <v>148</v>
      </c>
      <c r="C87" s="2" t="s">
        <v>23</v>
      </c>
      <c r="D87" s="6"/>
      <c r="E87" s="6"/>
      <c r="F87" s="6"/>
      <c r="G87" s="6"/>
      <c r="H87" s="7"/>
      <c r="I87" s="8">
        <f t="shared" si="13"/>
        <v>0</v>
      </c>
      <c r="J87" s="5">
        <f t="shared" si="10"/>
        <v>0</v>
      </c>
      <c r="K87" s="5">
        <f t="shared" si="11"/>
        <v>0</v>
      </c>
      <c r="L87" s="10">
        <f>K87*Index!$H$16</f>
        <v>0</v>
      </c>
      <c r="N87" s="7"/>
      <c r="O87" s="5">
        <f t="shared" si="12"/>
        <v>0</v>
      </c>
      <c r="P87" s="5">
        <f>O87*(Index!$G$16/Index!$G$7)</f>
        <v>0</v>
      </c>
      <c r="R87" s="7">
        <v>245.01</v>
      </c>
      <c r="S87" s="8">
        <f t="shared" si="14"/>
        <v>245.01</v>
      </c>
    </row>
    <row r="88" spans="1:19">
      <c r="A88" s="2" t="s">
        <v>1377</v>
      </c>
      <c r="B88" s="2" t="s">
        <v>149</v>
      </c>
      <c r="C88" s="2" t="s">
        <v>23</v>
      </c>
      <c r="D88" s="6"/>
      <c r="E88" s="6"/>
      <c r="F88" s="6"/>
      <c r="G88" s="6"/>
      <c r="H88" s="7"/>
      <c r="I88" s="8">
        <f t="shared" si="13"/>
        <v>0</v>
      </c>
      <c r="J88" s="5">
        <f t="shared" si="10"/>
        <v>0</v>
      </c>
      <c r="K88" s="5">
        <f t="shared" si="11"/>
        <v>0</v>
      </c>
      <c r="L88" s="10">
        <f>K88*Index!$H$16</f>
        <v>0</v>
      </c>
      <c r="N88" s="7"/>
      <c r="O88" s="5">
        <f t="shared" si="12"/>
        <v>0</v>
      </c>
      <c r="P88" s="5">
        <f>O88*(Index!$G$16/Index!$G$7)</f>
        <v>0</v>
      </c>
      <c r="R88" s="7">
        <v>281.32</v>
      </c>
      <c r="S88" s="8">
        <f t="shared" si="14"/>
        <v>281.32</v>
      </c>
    </row>
    <row r="89" spans="1:19">
      <c r="A89" s="2" t="s">
        <v>1378</v>
      </c>
      <c r="B89" s="2" t="s">
        <v>150</v>
      </c>
      <c r="C89" s="2" t="s">
        <v>23</v>
      </c>
      <c r="D89" s="6"/>
      <c r="E89" s="6"/>
      <c r="F89" s="6"/>
      <c r="G89" s="6"/>
      <c r="H89" s="7"/>
      <c r="I89" s="8">
        <f t="shared" si="13"/>
        <v>0</v>
      </c>
      <c r="J89" s="5">
        <f t="shared" si="10"/>
        <v>0</v>
      </c>
      <c r="K89" s="5">
        <f t="shared" si="11"/>
        <v>0</v>
      </c>
      <c r="L89" s="10">
        <f>K89*Index!$H$16</f>
        <v>0</v>
      </c>
      <c r="N89" s="7"/>
      <c r="O89" s="5">
        <f t="shared" si="12"/>
        <v>0</v>
      </c>
      <c r="P89" s="5">
        <f>O89*(Index!$G$16/Index!$G$7)</f>
        <v>0</v>
      </c>
      <c r="R89" s="7">
        <v>298.94</v>
      </c>
      <c r="S89" s="8">
        <f t="shared" si="14"/>
        <v>298.94</v>
      </c>
    </row>
    <row r="90" spans="1:19">
      <c r="A90" s="2" t="s">
        <v>1379</v>
      </c>
      <c r="B90" s="2" t="s">
        <v>151</v>
      </c>
      <c r="C90" s="2" t="s">
        <v>23</v>
      </c>
      <c r="D90" s="6"/>
      <c r="E90" s="6"/>
      <c r="F90" s="6"/>
      <c r="G90" s="6"/>
      <c r="H90" s="7"/>
      <c r="I90" s="8">
        <f t="shared" si="13"/>
        <v>0</v>
      </c>
      <c r="J90" s="5">
        <f t="shared" si="10"/>
        <v>0</v>
      </c>
      <c r="K90" s="5">
        <f t="shared" si="11"/>
        <v>0</v>
      </c>
      <c r="L90" s="10">
        <f>K90*Index!$H$16</f>
        <v>0</v>
      </c>
      <c r="N90" s="7"/>
      <c r="O90" s="5">
        <f t="shared" si="12"/>
        <v>0</v>
      </c>
      <c r="P90" s="5">
        <f>O90*(Index!$G$16/Index!$G$7)</f>
        <v>0</v>
      </c>
      <c r="R90" s="7">
        <v>353.49</v>
      </c>
      <c r="S90" s="8">
        <f t="shared" si="14"/>
        <v>353.49</v>
      </c>
    </row>
    <row r="91" spans="1:19">
      <c r="A91" s="2" t="s">
        <v>1380</v>
      </c>
      <c r="B91" s="2" t="s">
        <v>152</v>
      </c>
      <c r="C91" s="2" t="s">
        <v>23</v>
      </c>
      <c r="D91" s="6"/>
      <c r="E91" s="6"/>
      <c r="F91" s="6"/>
      <c r="G91" s="6"/>
      <c r="H91" s="7"/>
      <c r="I91" s="8">
        <f t="shared" si="13"/>
        <v>0</v>
      </c>
      <c r="J91" s="5">
        <f t="shared" si="10"/>
        <v>0</v>
      </c>
      <c r="K91" s="5">
        <f t="shared" si="11"/>
        <v>0</v>
      </c>
      <c r="L91" s="10">
        <f>K91*Index!$H$16</f>
        <v>0</v>
      </c>
      <c r="N91" s="7"/>
      <c r="O91" s="5">
        <f t="shared" si="12"/>
        <v>0</v>
      </c>
      <c r="P91" s="5">
        <f>O91*(Index!$G$16/Index!$G$7)</f>
        <v>0</v>
      </c>
      <c r="R91" s="7">
        <v>120.37</v>
      </c>
      <c r="S91" s="8">
        <f t="shared" si="14"/>
        <v>120.37</v>
      </c>
    </row>
    <row r="92" spans="1:19">
      <c r="A92" s="2" t="s">
        <v>1381</v>
      </c>
      <c r="B92" s="2" t="s">
        <v>153</v>
      </c>
      <c r="C92" s="2" t="s">
        <v>23</v>
      </c>
      <c r="D92" s="6"/>
      <c r="E92" s="6"/>
      <c r="F92" s="6"/>
      <c r="G92" s="6"/>
      <c r="H92" s="7"/>
      <c r="I92" s="8">
        <f t="shared" si="13"/>
        <v>0</v>
      </c>
      <c r="J92" s="5">
        <f t="shared" si="10"/>
        <v>0</v>
      </c>
      <c r="K92" s="5">
        <f t="shared" si="11"/>
        <v>0</v>
      </c>
      <c r="L92" s="10">
        <f>K92*Index!$H$16</f>
        <v>0</v>
      </c>
      <c r="N92" s="7"/>
      <c r="O92" s="5">
        <f t="shared" si="12"/>
        <v>0</v>
      </c>
      <c r="P92" s="5">
        <f>O92*(Index!$G$16/Index!$G$7)</f>
        <v>0</v>
      </c>
      <c r="R92" s="7">
        <v>175.29</v>
      </c>
      <c r="S92" s="8">
        <f t="shared" si="14"/>
        <v>175.29</v>
      </c>
    </row>
    <row r="93" spans="1:19">
      <c r="A93" s="2" t="s">
        <v>1382</v>
      </c>
      <c r="B93" s="2" t="s">
        <v>154</v>
      </c>
      <c r="C93" s="2" t="s">
        <v>23</v>
      </c>
      <c r="D93" s="6"/>
      <c r="E93" s="6"/>
      <c r="F93" s="6"/>
      <c r="G93" s="6"/>
      <c r="H93" s="7"/>
      <c r="I93" s="8">
        <f t="shared" si="13"/>
        <v>0</v>
      </c>
      <c r="J93" s="5">
        <f t="shared" si="10"/>
        <v>0</v>
      </c>
      <c r="K93" s="5">
        <f t="shared" si="11"/>
        <v>0</v>
      </c>
      <c r="L93" s="10">
        <f>K93*Index!$H$16</f>
        <v>0</v>
      </c>
      <c r="N93" s="7"/>
      <c r="O93" s="5">
        <f t="shared" si="12"/>
        <v>0</v>
      </c>
      <c r="P93" s="5">
        <f>O93*(Index!$G$16/Index!$G$7)</f>
        <v>0</v>
      </c>
      <c r="R93" s="7">
        <v>200.05</v>
      </c>
      <c r="S93" s="8">
        <f t="shared" si="14"/>
        <v>200.05</v>
      </c>
    </row>
    <row r="94" spans="1:19">
      <c r="A94" s="2" t="s">
        <v>1383</v>
      </c>
      <c r="B94" s="2" t="s">
        <v>155</v>
      </c>
      <c r="C94" s="2" t="s">
        <v>23</v>
      </c>
      <c r="D94" s="6"/>
      <c r="E94" s="6"/>
      <c r="F94" s="6"/>
      <c r="G94" s="6"/>
      <c r="H94" s="7"/>
      <c r="I94" s="8">
        <f t="shared" si="13"/>
        <v>0</v>
      </c>
      <c r="J94" s="5">
        <f t="shared" si="10"/>
        <v>0</v>
      </c>
      <c r="K94" s="5">
        <f t="shared" si="11"/>
        <v>0</v>
      </c>
      <c r="L94" s="10">
        <f>K94*Index!$H$16</f>
        <v>0</v>
      </c>
      <c r="N94" s="7"/>
      <c r="O94" s="5">
        <f t="shared" si="12"/>
        <v>0</v>
      </c>
      <c r="P94" s="5">
        <f>O94*(Index!$G$16/Index!$G$7)</f>
        <v>0</v>
      </c>
      <c r="R94" s="7">
        <v>232.62</v>
      </c>
      <c r="S94" s="8">
        <f t="shared" si="14"/>
        <v>232.62</v>
      </c>
    </row>
    <row r="95" spans="1:19">
      <c r="A95" s="2" t="s">
        <v>1384</v>
      </c>
      <c r="B95" s="2" t="s">
        <v>156</v>
      </c>
      <c r="C95" s="2" t="s">
        <v>23</v>
      </c>
      <c r="D95" s="6"/>
      <c r="E95" s="6"/>
      <c r="F95" s="6"/>
      <c r="G95" s="6"/>
      <c r="H95" s="7"/>
      <c r="I95" s="8">
        <f t="shared" si="13"/>
        <v>0</v>
      </c>
      <c r="J95" s="5">
        <f t="shared" si="10"/>
        <v>0</v>
      </c>
      <c r="K95" s="5">
        <f t="shared" si="11"/>
        <v>0</v>
      </c>
      <c r="L95" s="10">
        <f>K95*Index!$H$16</f>
        <v>0</v>
      </c>
      <c r="N95" s="7"/>
      <c r="O95" s="5">
        <f t="shared" si="12"/>
        <v>0</v>
      </c>
      <c r="P95" s="5">
        <f>O95*(Index!$G$16/Index!$G$7)</f>
        <v>0</v>
      </c>
      <c r="R95" s="7">
        <v>250.66</v>
      </c>
      <c r="S95" s="8">
        <f t="shared" si="14"/>
        <v>250.66</v>
      </c>
    </row>
    <row r="96" spans="1:19">
      <c r="A96" s="2" t="s">
        <v>1385</v>
      </c>
      <c r="B96" s="2" t="s">
        <v>157</v>
      </c>
      <c r="C96" s="2" t="s">
        <v>23</v>
      </c>
      <c r="D96" s="6"/>
      <c r="E96" s="6"/>
      <c r="F96" s="6"/>
      <c r="G96" s="6"/>
      <c r="H96" s="7"/>
      <c r="I96" s="8">
        <f t="shared" si="13"/>
        <v>0</v>
      </c>
      <c r="J96" s="5">
        <f t="shared" si="10"/>
        <v>0</v>
      </c>
      <c r="K96" s="5">
        <f t="shared" si="11"/>
        <v>0</v>
      </c>
      <c r="L96" s="10">
        <f>K96*Index!$H$16</f>
        <v>0</v>
      </c>
      <c r="N96" s="7"/>
      <c r="O96" s="5">
        <f t="shared" si="12"/>
        <v>0</v>
      </c>
      <c r="P96" s="5">
        <f>O96*(Index!$G$16/Index!$G$7)</f>
        <v>0</v>
      </c>
      <c r="R96" s="7">
        <v>303.14999999999998</v>
      </c>
      <c r="S96" s="8">
        <f t="shared" si="14"/>
        <v>303.14999999999998</v>
      </c>
    </row>
    <row r="97" spans="1:19">
      <c r="A97" s="2" t="s">
        <v>1386</v>
      </c>
      <c r="B97" s="2" t="s">
        <v>158</v>
      </c>
      <c r="C97" s="2" t="s">
        <v>23</v>
      </c>
      <c r="D97" s="6"/>
      <c r="E97" s="6"/>
      <c r="F97" s="6"/>
      <c r="G97" s="6"/>
      <c r="H97" s="7"/>
      <c r="I97" s="8">
        <f t="shared" si="13"/>
        <v>0</v>
      </c>
      <c r="J97" s="5">
        <f t="shared" si="10"/>
        <v>0</v>
      </c>
      <c r="K97" s="5">
        <f t="shared" si="11"/>
        <v>0</v>
      </c>
      <c r="L97" s="10">
        <f>K97*Index!$H$16</f>
        <v>0</v>
      </c>
      <c r="N97" s="7"/>
      <c r="O97" s="5">
        <f t="shared" si="12"/>
        <v>0</v>
      </c>
      <c r="P97" s="5">
        <f>O97*(Index!$G$16/Index!$G$7)</f>
        <v>0</v>
      </c>
      <c r="R97" s="7">
        <v>161.28</v>
      </c>
      <c r="S97" s="8">
        <f t="shared" si="14"/>
        <v>161.28</v>
      </c>
    </row>
    <row r="98" spans="1:19">
      <c r="A98" s="2" t="s">
        <v>1387</v>
      </c>
      <c r="B98" s="2" t="s">
        <v>159</v>
      </c>
      <c r="C98" s="2" t="s">
        <v>23</v>
      </c>
      <c r="D98" s="6"/>
      <c r="E98" s="6"/>
      <c r="F98" s="6"/>
      <c r="G98" s="6"/>
      <c r="H98" s="7"/>
      <c r="I98" s="8">
        <f t="shared" si="13"/>
        <v>0</v>
      </c>
      <c r="J98" s="5">
        <f t="shared" ref="J98:J129" si="15">H98*(1.0041)</f>
        <v>0</v>
      </c>
      <c r="K98" s="5">
        <f t="shared" ref="K98:K129" si="16">J98*(1.0155)</f>
        <v>0</v>
      </c>
      <c r="L98" s="10">
        <f>K98*Index!$H$16</f>
        <v>0</v>
      </c>
      <c r="N98" s="7"/>
      <c r="O98" s="5">
        <f t="shared" ref="O98:O129" si="17">N98*(1.0155)</f>
        <v>0</v>
      </c>
      <c r="P98" s="5">
        <f>O98*(Index!$G$16/Index!$G$7)</f>
        <v>0</v>
      </c>
      <c r="R98" s="7">
        <v>179.83</v>
      </c>
      <c r="S98" s="8">
        <f t="shared" si="14"/>
        <v>179.83</v>
      </c>
    </row>
    <row r="99" spans="1:19">
      <c r="A99" s="2" t="s">
        <v>1388</v>
      </c>
      <c r="B99" s="2" t="s">
        <v>160</v>
      </c>
      <c r="C99" s="2" t="s">
        <v>23</v>
      </c>
      <c r="D99" s="6"/>
      <c r="E99" s="6"/>
      <c r="F99" s="6"/>
      <c r="G99" s="6"/>
      <c r="H99" s="7"/>
      <c r="I99" s="8">
        <f t="shared" si="13"/>
        <v>0</v>
      </c>
      <c r="J99" s="5">
        <f t="shared" si="15"/>
        <v>0</v>
      </c>
      <c r="K99" s="5">
        <f t="shared" si="16"/>
        <v>0</v>
      </c>
      <c r="L99" s="10">
        <f>K99*Index!$H$16</f>
        <v>0</v>
      </c>
      <c r="N99" s="7"/>
      <c r="O99" s="5">
        <f t="shared" si="17"/>
        <v>0</v>
      </c>
      <c r="P99" s="5">
        <f>O99*(Index!$G$16/Index!$G$7)</f>
        <v>0</v>
      </c>
      <c r="R99" s="7">
        <v>235.05</v>
      </c>
      <c r="S99" s="8">
        <f t="shared" si="14"/>
        <v>235.05</v>
      </c>
    </row>
    <row r="100" spans="1:19">
      <c r="A100" s="2" t="s">
        <v>1389</v>
      </c>
      <c r="B100" s="2" t="s">
        <v>161</v>
      </c>
      <c r="C100" s="2" t="s">
        <v>23</v>
      </c>
      <c r="D100" s="6"/>
      <c r="E100" s="6"/>
      <c r="F100" s="6"/>
      <c r="G100" s="6"/>
      <c r="H100" s="7"/>
      <c r="I100" s="8">
        <f t="shared" si="13"/>
        <v>0</v>
      </c>
      <c r="J100" s="5">
        <f t="shared" si="15"/>
        <v>0</v>
      </c>
      <c r="K100" s="5">
        <f t="shared" si="16"/>
        <v>0</v>
      </c>
      <c r="L100" s="10">
        <f>K100*Index!$H$16</f>
        <v>0</v>
      </c>
      <c r="N100" s="7"/>
      <c r="O100" s="5">
        <f t="shared" si="17"/>
        <v>0</v>
      </c>
      <c r="P100" s="5">
        <f>O100*(Index!$G$16/Index!$G$7)</f>
        <v>0</v>
      </c>
      <c r="R100" s="7">
        <v>278.05</v>
      </c>
      <c r="S100" s="8">
        <f t="shared" si="14"/>
        <v>278.05</v>
      </c>
    </row>
    <row r="101" spans="1:19">
      <c r="A101" s="2" t="s">
        <v>1390</v>
      </c>
      <c r="B101" s="2" t="s">
        <v>162</v>
      </c>
      <c r="C101" s="2" t="s">
        <v>23</v>
      </c>
      <c r="D101" s="6"/>
      <c r="E101" s="6"/>
      <c r="F101" s="6"/>
      <c r="G101" s="6"/>
      <c r="H101" s="7"/>
      <c r="I101" s="8">
        <f t="shared" si="13"/>
        <v>0</v>
      </c>
      <c r="J101" s="5">
        <f t="shared" si="15"/>
        <v>0</v>
      </c>
      <c r="K101" s="5">
        <f t="shared" si="16"/>
        <v>0</v>
      </c>
      <c r="L101" s="10">
        <f>K101*Index!$H$16</f>
        <v>0</v>
      </c>
      <c r="N101" s="7"/>
      <c r="O101" s="5">
        <f t="shared" si="17"/>
        <v>0</v>
      </c>
      <c r="P101" s="5">
        <f>O101*(Index!$G$16/Index!$G$7)</f>
        <v>0</v>
      </c>
      <c r="R101" s="7">
        <v>360.04</v>
      </c>
      <c r="S101" s="8">
        <f t="shared" si="14"/>
        <v>360.04</v>
      </c>
    </row>
    <row r="102" spans="1:19">
      <c r="A102" s="2" t="s">
        <v>1391</v>
      </c>
      <c r="B102" s="2" t="s">
        <v>163</v>
      </c>
      <c r="C102" s="2" t="s">
        <v>23</v>
      </c>
      <c r="D102" s="6"/>
      <c r="E102" s="6"/>
      <c r="F102" s="6"/>
      <c r="G102" s="6"/>
      <c r="H102" s="7"/>
      <c r="I102" s="8">
        <f t="shared" si="13"/>
        <v>0</v>
      </c>
      <c r="J102" s="5">
        <f t="shared" si="15"/>
        <v>0</v>
      </c>
      <c r="K102" s="5">
        <f t="shared" si="16"/>
        <v>0</v>
      </c>
      <c r="L102" s="10">
        <f>K102*Index!$H$16</f>
        <v>0</v>
      </c>
      <c r="N102" s="7"/>
      <c r="O102" s="5">
        <f t="shared" si="17"/>
        <v>0</v>
      </c>
      <c r="P102" s="5">
        <f>O102*(Index!$G$16/Index!$G$7)</f>
        <v>0</v>
      </c>
      <c r="R102" s="7">
        <v>321.95</v>
      </c>
      <c r="S102" s="8">
        <f t="shared" si="14"/>
        <v>321.95</v>
      </c>
    </row>
    <row r="103" spans="1:19">
      <c r="A103" s="2" t="s">
        <v>1392</v>
      </c>
      <c r="B103" s="2" t="s">
        <v>164</v>
      </c>
      <c r="C103" s="2" t="s">
        <v>23</v>
      </c>
      <c r="D103" s="6"/>
      <c r="E103" s="6"/>
      <c r="F103" s="6"/>
      <c r="G103" s="6"/>
      <c r="H103" s="7"/>
      <c r="I103" s="8">
        <f t="shared" ref="I103:I134" si="18">ROUND(G103*SUM(D103:E103),2)</f>
        <v>0</v>
      </c>
      <c r="J103" s="5">
        <f t="shared" si="15"/>
        <v>0</v>
      </c>
      <c r="K103" s="5">
        <f t="shared" si="16"/>
        <v>0</v>
      </c>
      <c r="L103" s="10">
        <f>K103*Index!$H$16</f>
        <v>0</v>
      </c>
      <c r="N103" s="7"/>
      <c r="O103" s="5">
        <f t="shared" si="17"/>
        <v>0</v>
      </c>
      <c r="P103" s="5">
        <f>O103*(Index!$G$16/Index!$G$7)</f>
        <v>0</v>
      </c>
      <c r="R103" s="7">
        <v>479.55</v>
      </c>
      <c r="S103" s="8">
        <f t="shared" si="14"/>
        <v>479.55</v>
      </c>
    </row>
    <row r="104" spans="1:19">
      <c r="A104" s="2" t="s">
        <v>1393</v>
      </c>
      <c r="B104" s="2" t="s">
        <v>165</v>
      </c>
      <c r="C104" s="2" t="s">
        <v>23</v>
      </c>
      <c r="D104" s="6"/>
      <c r="E104" s="6"/>
      <c r="F104" s="6"/>
      <c r="G104" s="6"/>
      <c r="H104" s="7"/>
      <c r="I104" s="8">
        <f t="shared" si="18"/>
        <v>0</v>
      </c>
      <c r="J104" s="5">
        <f t="shared" si="15"/>
        <v>0</v>
      </c>
      <c r="K104" s="5">
        <f t="shared" si="16"/>
        <v>0</v>
      </c>
      <c r="L104" s="10">
        <f>K104*Index!$H$16</f>
        <v>0</v>
      </c>
      <c r="N104" s="7"/>
      <c r="O104" s="5">
        <f t="shared" si="17"/>
        <v>0</v>
      </c>
      <c r="P104" s="5">
        <f>O104*(Index!$G$16/Index!$G$7)</f>
        <v>0</v>
      </c>
      <c r="R104" s="7">
        <v>102.88</v>
      </c>
      <c r="S104" s="8">
        <f t="shared" si="14"/>
        <v>102.88</v>
      </c>
    </row>
    <row r="105" spans="1:19">
      <c r="A105" s="2" t="s">
        <v>1394</v>
      </c>
      <c r="B105" s="2" t="s">
        <v>166</v>
      </c>
      <c r="C105" s="2" t="s">
        <v>23</v>
      </c>
      <c r="D105" s="6"/>
      <c r="E105" s="6"/>
      <c r="F105" s="6"/>
      <c r="G105" s="6"/>
      <c r="H105" s="7"/>
      <c r="I105" s="8">
        <f t="shared" si="18"/>
        <v>0</v>
      </c>
      <c r="J105" s="5">
        <f t="shared" si="15"/>
        <v>0</v>
      </c>
      <c r="K105" s="5">
        <f t="shared" si="16"/>
        <v>0</v>
      </c>
      <c r="L105" s="10">
        <f>K105*Index!$H$16</f>
        <v>0</v>
      </c>
      <c r="N105" s="7"/>
      <c r="O105" s="5">
        <f t="shared" si="17"/>
        <v>0</v>
      </c>
      <c r="P105" s="5">
        <f>O105*(Index!$G$16/Index!$G$7)</f>
        <v>0</v>
      </c>
      <c r="R105" s="7">
        <v>120.25</v>
      </c>
      <c r="S105" s="8">
        <f t="shared" si="14"/>
        <v>120.25</v>
      </c>
    </row>
    <row r="106" spans="1:19">
      <c r="A106" s="2" t="s">
        <v>1395</v>
      </c>
      <c r="B106" s="2" t="s">
        <v>167</v>
      </c>
      <c r="C106" s="2" t="s">
        <v>23</v>
      </c>
      <c r="D106" s="6"/>
      <c r="E106" s="6"/>
      <c r="F106" s="6"/>
      <c r="G106" s="6"/>
      <c r="H106" s="7"/>
      <c r="I106" s="8">
        <f t="shared" si="18"/>
        <v>0</v>
      </c>
      <c r="J106" s="5">
        <f t="shared" si="15"/>
        <v>0</v>
      </c>
      <c r="K106" s="5">
        <f t="shared" si="16"/>
        <v>0</v>
      </c>
      <c r="L106" s="10">
        <f>K106*Index!$H$16</f>
        <v>0</v>
      </c>
      <c r="N106" s="7"/>
      <c r="O106" s="5">
        <f t="shared" si="17"/>
        <v>0</v>
      </c>
      <c r="P106" s="5">
        <f>O106*(Index!$G$16/Index!$G$7)</f>
        <v>0</v>
      </c>
      <c r="R106" s="7">
        <v>181.42</v>
      </c>
      <c r="S106" s="8">
        <f t="shared" si="14"/>
        <v>181.42</v>
      </c>
    </row>
    <row r="107" spans="1:19">
      <c r="A107" s="2" t="s">
        <v>1396</v>
      </c>
      <c r="B107" s="2" t="s">
        <v>168</v>
      </c>
      <c r="C107" s="2" t="s">
        <v>23</v>
      </c>
      <c r="D107" s="6"/>
      <c r="E107" s="6"/>
      <c r="F107" s="6"/>
      <c r="G107" s="6"/>
      <c r="H107" s="7"/>
      <c r="I107" s="8">
        <f t="shared" si="18"/>
        <v>0</v>
      </c>
      <c r="J107" s="5">
        <f t="shared" si="15"/>
        <v>0</v>
      </c>
      <c r="K107" s="5">
        <f t="shared" si="16"/>
        <v>0</v>
      </c>
      <c r="L107" s="10">
        <f>K107*Index!$H$16</f>
        <v>0</v>
      </c>
      <c r="N107" s="7"/>
      <c r="O107" s="5">
        <f t="shared" si="17"/>
        <v>0</v>
      </c>
      <c r="P107" s="5">
        <f>O107*(Index!$G$16/Index!$G$7)</f>
        <v>0</v>
      </c>
      <c r="R107" s="7">
        <v>227.82</v>
      </c>
      <c r="S107" s="8">
        <f t="shared" si="14"/>
        <v>227.82</v>
      </c>
    </row>
    <row r="108" spans="1:19">
      <c r="A108" s="2" t="s">
        <v>1397</v>
      </c>
      <c r="B108" s="2" t="s">
        <v>169</v>
      </c>
      <c r="C108" s="2" t="s">
        <v>23</v>
      </c>
      <c r="D108" s="6"/>
      <c r="E108" s="6"/>
      <c r="F108" s="6"/>
      <c r="G108" s="6"/>
      <c r="H108" s="7"/>
      <c r="I108" s="8">
        <f t="shared" si="18"/>
        <v>0</v>
      </c>
      <c r="J108" s="5">
        <f t="shared" si="15"/>
        <v>0</v>
      </c>
      <c r="K108" s="5">
        <f t="shared" si="16"/>
        <v>0</v>
      </c>
      <c r="L108" s="10">
        <f>K108*Index!$H$16</f>
        <v>0</v>
      </c>
      <c r="N108" s="7"/>
      <c r="O108" s="5">
        <f t="shared" si="17"/>
        <v>0</v>
      </c>
      <c r="P108" s="5">
        <f>O108*(Index!$G$16/Index!$G$7)</f>
        <v>0</v>
      </c>
      <c r="R108" s="7">
        <v>290.08</v>
      </c>
      <c r="S108" s="8">
        <f t="shared" si="14"/>
        <v>290.08</v>
      </c>
    </row>
    <row r="109" spans="1:19">
      <c r="A109" s="2" t="s">
        <v>1398</v>
      </c>
      <c r="B109" s="2" t="s">
        <v>170</v>
      </c>
      <c r="C109" s="2" t="s">
        <v>23</v>
      </c>
      <c r="D109" s="6"/>
      <c r="E109" s="6"/>
      <c r="F109" s="6"/>
      <c r="G109" s="6"/>
      <c r="H109" s="7"/>
      <c r="I109" s="8">
        <f t="shared" si="18"/>
        <v>0</v>
      </c>
      <c r="J109" s="5">
        <f t="shared" si="15"/>
        <v>0</v>
      </c>
      <c r="K109" s="5">
        <f t="shared" si="16"/>
        <v>0</v>
      </c>
      <c r="L109" s="10">
        <f>K109*Index!$H$16</f>
        <v>0</v>
      </c>
      <c r="N109" s="7"/>
      <c r="O109" s="5">
        <f t="shared" si="17"/>
        <v>0</v>
      </c>
      <c r="P109" s="5">
        <f>O109*(Index!$G$16/Index!$G$7)</f>
        <v>0</v>
      </c>
      <c r="R109" s="7">
        <v>250.48</v>
      </c>
      <c r="S109" s="8">
        <f t="shared" si="14"/>
        <v>250.48</v>
      </c>
    </row>
    <row r="110" spans="1:19">
      <c r="A110" s="2" t="s">
        <v>1399</v>
      </c>
      <c r="B110" s="2" t="s">
        <v>171</v>
      </c>
      <c r="C110" s="2" t="s">
        <v>23</v>
      </c>
      <c r="D110" s="6"/>
      <c r="E110" s="6"/>
      <c r="F110" s="6"/>
      <c r="G110" s="6"/>
      <c r="H110" s="7"/>
      <c r="I110" s="8">
        <f t="shared" si="18"/>
        <v>0</v>
      </c>
      <c r="J110" s="5">
        <f t="shared" si="15"/>
        <v>0</v>
      </c>
      <c r="K110" s="5">
        <f t="shared" si="16"/>
        <v>0</v>
      </c>
      <c r="L110" s="10">
        <f>K110*Index!$H$16</f>
        <v>0</v>
      </c>
      <c r="N110" s="7"/>
      <c r="O110" s="5">
        <f t="shared" si="17"/>
        <v>0</v>
      </c>
      <c r="P110" s="5">
        <f>O110*(Index!$G$16/Index!$G$7)</f>
        <v>0</v>
      </c>
      <c r="R110" s="7">
        <v>376.77</v>
      </c>
      <c r="S110" s="8">
        <f t="shared" si="14"/>
        <v>376.77</v>
      </c>
    </row>
    <row r="111" spans="1:19">
      <c r="A111" s="2" t="s">
        <v>1400</v>
      </c>
      <c r="B111" s="2" t="s">
        <v>172</v>
      </c>
      <c r="C111" s="2" t="s">
        <v>23</v>
      </c>
      <c r="D111" s="6"/>
      <c r="E111" s="6"/>
      <c r="F111" s="6"/>
      <c r="G111" s="6"/>
      <c r="H111" s="7"/>
      <c r="I111" s="8">
        <f t="shared" si="18"/>
        <v>0</v>
      </c>
      <c r="J111" s="5">
        <f t="shared" si="15"/>
        <v>0</v>
      </c>
      <c r="K111" s="5">
        <f t="shared" si="16"/>
        <v>0</v>
      </c>
      <c r="L111" s="10">
        <f>K111*Index!$H$16</f>
        <v>0</v>
      </c>
      <c r="N111" s="7"/>
      <c r="O111" s="5">
        <f t="shared" si="17"/>
        <v>0</v>
      </c>
      <c r="P111" s="5">
        <f>O111*(Index!$G$16/Index!$G$7)</f>
        <v>0</v>
      </c>
      <c r="R111" s="7">
        <v>79.290000000000006</v>
      </c>
      <c r="S111" s="8">
        <f t="shared" si="14"/>
        <v>79.290000000000006</v>
      </c>
    </row>
    <row r="112" spans="1:19">
      <c r="A112" s="2" t="s">
        <v>1401</v>
      </c>
      <c r="B112" s="2" t="s">
        <v>173</v>
      </c>
      <c r="C112" s="2" t="s">
        <v>23</v>
      </c>
      <c r="D112" s="6"/>
      <c r="E112" s="6"/>
      <c r="F112" s="6"/>
      <c r="G112" s="6"/>
      <c r="H112" s="7"/>
      <c r="I112" s="8">
        <f t="shared" si="18"/>
        <v>0</v>
      </c>
      <c r="J112" s="5">
        <f t="shared" si="15"/>
        <v>0</v>
      </c>
      <c r="K112" s="5">
        <f t="shared" si="16"/>
        <v>0</v>
      </c>
      <c r="L112" s="10">
        <f>K112*Index!$H$16</f>
        <v>0</v>
      </c>
      <c r="N112" s="7"/>
      <c r="O112" s="5">
        <f t="shared" si="17"/>
        <v>0</v>
      </c>
      <c r="P112" s="5">
        <f>O112*(Index!$G$16/Index!$G$7)</f>
        <v>0</v>
      </c>
      <c r="R112" s="7">
        <v>84.92</v>
      </c>
      <c r="S112" s="8">
        <f t="shared" si="14"/>
        <v>84.92</v>
      </c>
    </row>
    <row r="113" spans="1:19">
      <c r="A113" s="2" t="s">
        <v>1402</v>
      </c>
      <c r="B113" s="2" t="s">
        <v>174</v>
      </c>
      <c r="C113" s="2" t="s">
        <v>23</v>
      </c>
      <c r="D113" s="6"/>
      <c r="E113" s="6"/>
      <c r="F113" s="6"/>
      <c r="G113" s="6"/>
      <c r="H113" s="7"/>
      <c r="I113" s="8">
        <f t="shared" si="18"/>
        <v>0</v>
      </c>
      <c r="J113" s="5">
        <f t="shared" si="15"/>
        <v>0</v>
      </c>
      <c r="K113" s="5">
        <f t="shared" si="16"/>
        <v>0</v>
      </c>
      <c r="L113" s="10">
        <f>K113*Index!$H$16</f>
        <v>0</v>
      </c>
      <c r="N113" s="7"/>
      <c r="O113" s="5">
        <f t="shared" si="17"/>
        <v>0</v>
      </c>
      <c r="P113" s="5">
        <f>O113*(Index!$G$16/Index!$G$7)</f>
        <v>0</v>
      </c>
      <c r="R113" s="7">
        <v>126.58</v>
      </c>
      <c r="S113" s="8">
        <f t="shared" si="14"/>
        <v>126.58</v>
      </c>
    </row>
    <row r="114" spans="1:19">
      <c r="A114" s="2" t="s">
        <v>1403</v>
      </c>
      <c r="B114" s="2" t="s">
        <v>175</v>
      </c>
      <c r="C114" s="2" t="s">
        <v>23</v>
      </c>
      <c r="D114" s="6"/>
      <c r="E114" s="6"/>
      <c r="F114" s="6"/>
      <c r="G114" s="6"/>
      <c r="H114" s="7"/>
      <c r="I114" s="8">
        <f t="shared" si="18"/>
        <v>0</v>
      </c>
      <c r="J114" s="5">
        <f t="shared" si="15"/>
        <v>0</v>
      </c>
      <c r="K114" s="5">
        <f t="shared" si="16"/>
        <v>0</v>
      </c>
      <c r="L114" s="10">
        <f>K114*Index!$H$16</f>
        <v>0</v>
      </c>
      <c r="N114" s="7"/>
      <c r="O114" s="5">
        <f t="shared" si="17"/>
        <v>0</v>
      </c>
      <c r="P114" s="5">
        <f>O114*(Index!$G$16/Index!$G$7)</f>
        <v>0</v>
      </c>
      <c r="R114" s="7">
        <v>135.62</v>
      </c>
      <c r="S114" s="8">
        <f t="shared" si="14"/>
        <v>135.62</v>
      </c>
    </row>
    <row r="115" spans="1:19">
      <c r="A115" s="2" t="s">
        <v>1404</v>
      </c>
      <c r="B115" s="2" t="s">
        <v>176</v>
      </c>
      <c r="C115" s="2" t="s">
        <v>23</v>
      </c>
      <c r="D115" s="6"/>
      <c r="E115" s="6"/>
      <c r="F115" s="6"/>
      <c r="G115" s="6"/>
      <c r="H115" s="7"/>
      <c r="I115" s="8">
        <f t="shared" si="18"/>
        <v>0</v>
      </c>
      <c r="J115" s="5">
        <f t="shared" si="15"/>
        <v>0</v>
      </c>
      <c r="K115" s="5">
        <f t="shared" si="16"/>
        <v>0</v>
      </c>
      <c r="L115" s="10">
        <f>K115*Index!$H$16</f>
        <v>0</v>
      </c>
      <c r="N115" s="7"/>
      <c r="O115" s="5">
        <f t="shared" si="17"/>
        <v>0</v>
      </c>
      <c r="P115" s="5">
        <f>O115*(Index!$G$16/Index!$G$7)</f>
        <v>0</v>
      </c>
      <c r="R115" s="7">
        <v>15.36</v>
      </c>
      <c r="S115" s="8">
        <f t="shared" si="14"/>
        <v>15.36</v>
      </c>
    </row>
    <row r="116" spans="1:19">
      <c r="A116" s="2" t="s">
        <v>1405</v>
      </c>
      <c r="B116" s="2" t="s">
        <v>177</v>
      </c>
      <c r="C116" s="2" t="s">
        <v>23</v>
      </c>
      <c r="D116" s="6"/>
      <c r="E116" s="6"/>
      <c r="F116" s="6"/>
      <c r="G116" s="6"/>
      <c r="H116" s="7"/>
      <c r="I116" s="8">
        <f t="shared" si="18"/>
        <v>0</v>
      </c>
      <c r="J116" s="5">
        <f t="shared" si="15"/>
        <v>0</v>
      </c>
      <c r="K116" s="5">
        <f t="shared" si="16"/>
        <v>0</v>
      </c>
      <c r="L116" s="10">
        <f>K116*Index!$H$16</f>
        <v>0</v>
      </c>
      <c r="N116" s="7"/>
      <c r="O116" s="5">
        <f t="shared" si="17"/>
        <v>0</v>
      </c>
      <c r="P116" s="5">
        <f>O116*(Index!$G$16/Index!$G$7)</f>
        <v>0</v>
      </c>
      <c r="R116" s="7">
        <v>48.27</v>
      </c>
      <c r="S116" s="8">
        <f t="shared" si="14"/>
        <v>48.27</v>
      </c>
    </row>
    <row r="117" spans="1:19">
      <c r="A117" s="2" t="s">
        <v>1406</v>
      </c>
      <c r="B117" s="2" t="s">
        <v>178</v>
      </c>
      <c r="C117" s="2" t="s">
        <v>23</v>
      </c>
      <c r="D117" s="6"/>
      <c r="E117" s="6"/>
      <c r="F117" s="6"/>
      <c r="G117" s="6"/>
      <c r="H117" s="7"/>
      <c r="I117" s="8">
        <f t="shared" si="18"/>
        <v>0</v>
      </c>
      <c r="J117" s="5">
        <f t="shared" si="15"/>
        <v>0</v>
      </c>
      <c r="K117" s="5">
        <f t="shared" si="16"/>
        <v>0</v>
      </c>
      <c r="L117" s="10">
        <f>K117*Index!$H$16</f>
        <v>0</v>
      </c>
      <c r="N117" s="7"/>
      <c r="O117" s="5">
        <f t="shared" si="17"/>
        <v>0</v>
      </c>
      <c r="P117" s="5">
        <f>O117*(Index!$G$16/Index!$G$7)</f>
        <v>0</v>
      </c>
      <c r="R117" s="7">
        <v>68.02</v>
      </c>
      <c r="S117" s="8">
        <f t="shared" si="14"/>
        <v>68.02</v>
      </c>
    </row>
    <row r="118" spans="1:19">
      <c r="A118" s="2" t="s">
        <v>1407</v>
      </c>
      <c r="B118" s="2" t="s">
        <v>179</v>
      </c>
      <c r="C118" s="2" t="s">
        <v>23</v>
      </c>
      <c r="D118" s="6"/>
      <c r="E118" s="6"/>
      <c r="F118" s="6"/>
      <c r="G118" s="6"/>
      <c r="H118" s="7"/>
      <c r="I118" s="8">
        <f t="shared" si="18"/>
        <v>0</v>
      </c>
      <c r="J118" s="5">
        <f t="shared" si="15"/>
        <v>0</v>
      </c>
      <c r="K118" s="5">
        <f t="shared" si="16"/>
        <v>0</v>
      </c>
      <c r="L118" s="10">
        <f>K118*Index!$H$16</f>
        <v>0</v>
      </c>
      <c r="N118" s="7"/>
      <c r="O118" s="5">
        <f t="shared" si="17"/>
        <v>0</v>
      </c>
      <c r="P118" s="5">
        <f>O118*(Index!$G$16/Index!$G$7)</f>
        <v>0</v>
      </c>
      <c r="R118" s="7">
        <v>116.1</v>
      </c>
      <c r="S118" s="8">
        <f t="shared" si="14"/>
        <v>116.1</v>
      </c>
    </row>
    <row r="119" spans="1:19">
      <c r="A119" s="2" t="s">
        <v>1408</v>
      </c>
      <c r="B119" s="2" t="s">
        <v>180</v>
      </c>
      <c r="C119" s="2" t="s">
        <v>23</v>
      </c>
      <c r="D119" s="6"/>
      <c r="E119" s="6"/>
      <c r="F119" s="6"/>
      <c r="G119" s="6"/>
      <c r="H119" s="7"/>
      <c r="I119" s="8">
        <f t="shared" si="18"/>
        <v>0</v>
      </c>
      <c r="J119" s="5">
        <f t="shared" si="15"/>
        <v>0</v>
      </c>
      <c r="K119" s="5">
        <f t="shared" si="16"/>
        <v>0</v>
      </c>
      <c r="L119" s="10">
        <f>K119*Index!$H$16</f>
        <v>0</v>
      </c>
      <c r="N119" s="7"/>
      <c r="O119" s="5">
        <f t="shared" si="17"/>
        <v>0</v>
      </c>
      <c r="P119" s="5">
        <f>O119*(Index!$G$16/Index!$G$7)</f>
        <v>0</v>
      </c>
      <c r="R119" s="7">
        <v>277.67</v>
      </c>
      <c r="S119" s="8">
        <f t="shared" si="14"/>
        <v>277.67</v>
      </c>
    </row>
    <row r="120" spans="1:19">
      <c r="A120" s="2" t="s">
        <v>1409</v>
      </c>
      <c r="B120" s="2" t="s">
        <v>181</v>
      </c>
      <c r="C120" s="2" t="s">
        <v>23</v>
      </c>
      <c r="D120" s="6"/>
      <c r="E120" s="6"/>
      <c r="F120" s="6"/>
      <c r="G120" s="6"/>
      <c r="H120" s="7"/>
      <c r="I120" s="8">
        <f t="shared" si="18"/>
        <v>0</v>
      </c>
      <c r="J120" s="5">
        <f t="shared" si="15"/>
        <v>0</v>
      </c>
      <c r="K120" s="5">
        <f t="shared" si="16"/>
        <v>0</v>
      </c>
      <c r="L120" s="10">
        <f>K120*Index!$H$16</f>
        <v>0</v>
      </c>
      <c r="N120" s="7"/>
      <c r="O120" s="5">
        <f t="shared" si="17"/>
        <v>0</v>
      </c>
      <c r="P120" s="5">
        <f>O120*(Index!$G$16/Index!$G$7)</f>
        <v>0</v>
      </c>
      <c r="R120" s="7">
        <v>173.45</v>
      </c>
      <c r="S120" s="8">
        <f t="shared" si="14"/>
        <v>173.45</v>
      </c>
    </row>
    <row r="121" spans="1:19">
      <c r="A121" s="2" t="s">
        <v>1410</v>
      </c>
      <c r="B121" s="2" t="s">
        <v>206</v>
      </c>
      <c r="C121" s="2" t="s">
        <v>197</v>
      </c>
      <c r="D121" s="6"/>
      <c r="E121" s="6"/>
      <c r="F121" s="6"/>
      <c r="G121" s="6"/>
      <c r="H121" s="7"/>
      <c r="I121" s="8">
        <f t="shared" si="18"/>
        <v>0</v>
      </c>
      <c r="J121" s="5">
        <f t="shared" si="15"/>
        <v>0</v>
      </c>
      <c r="K121" s="5">
        <f t="shared" si="16"/>
        <v>0</v>
      </c>
      <c r="L121" s="10">
        <f>K121*Index!$H$16</f>
        <v>0</v>
      </c>
      <c r="N121" s="7"/>
      <c r="O121" s="5">
        <f t="shared" si="17"/>
        <v>0</v>
      </c>
      <c r="P121" s="5">
        <f>O121*(Index!$G$16/Index!$G$7)</f>
        <v>0</v>
      </c>
      <c r="R121" s="7" t="s">
        <v>1681</v>
      </c>
      <c r="S121" s="8" t="str">
        <f>R121</f>
        <v>vrij</v>
      </c>
    </row>
    <row r="122" spans="1:19">
      <c r="A122" s="2" t="s">
        <v>1431</v>
      </c>
      <c r="B122" s="2" t="s">
        <v>1432</v>
      </c>
      <c r="C122" s="2" t="s">
        <v>197</v>
      </c>
      <c r="D122" s="6"/>
      <c r="E122" s="6"/>
      <c r="F122" s="6"/>
      <c r="G122" s="6"/>
      <c r="H122" s="7"/>
      <c r="I122" s="8">
        <f t="shared" si="18"/>
        <v>0</v>
      </c>
      <c r="J122" s="5">
        <f t="shared" si="15"/>
        <v>0</v>
      </c>
      <c r="K122" s="5">
        <f t="shared" si="16"/>
        <v>0</v>
      </c>
      <c r="L122" s="10">
        <f>K122*Index!$H$16</f>
        <v>0</v>
      </c>
      <c r="N122" s="7"/>
      <c r="O122" s="5">
        <f t="shared" si="17"/>
        <v>0</v>
      </c>
      <c r="P122" s="5">
        <f>O122*(Index!$G$16/Index!$G$7)</f>
        <v>0</v>
      </c>
      <c r="R122" s="7">
        <v>277.73</v>
      </c>
      <c r="S122" s="8">
        <f t="shared" si="14"/>
        <v>277.73</v>
      </c>
    </row>
    <row r="123" spans="1:19">
      <c r="A123" s="2" t="s">
        <v>1448</v>
      </c>
      <c r="B123" s="2" t="s">
        <v>1462</v>
      </c>
      <c r="C123" s="2" t="s">
        <v>197</v>
      </c>
      <c r="D123" s="6"/>
      <c r="E123" s="6"/>
      <c r="F123" s="6"/>
      <c r="G123" s="6"/>
      <c r="H123" s="7"/>
      <c r="I123" s="8">
        <f t="shared" si="18"/>
        <v>0</v>
      </c>
      <c r="J123" s="5">
        <f t="shared" si="15"/>
        <v>0</v>
      </c>
      <c r="K123" s="5">
        <f t="shared" si="16"/>
        <v>0</v>
      </c>
      <c r="L123" s="10">
        <f>K123*Index!$H$16</f>
        <v>0</v>
      </c>
      <c r="N123" s="7"/>
      <c r="O123" s="5">
        <f t="shared" si="17"/>
        <v>0</v>
      </c>
      <c r="P123" s="5">
        <f>O123*(Index!$G$16/Index!$G$7)</f>
        <v>0</v>
      </c>
      <c r="R123" s="7">
        <v>27.03</v>
      </c>
      <c r="S123" s="8">
        <f t="shared" si="14"/>
        <v>27.03</v>
      </c>
    </row>
    <row r="124" spans="1:19">
      <c r="A124" s="2" t="s">
        <v>1449</v>
      </c>
      <c r="B124" s="2" t="s">
        <v>1463</v>
      </c>
      <c r="C124" s="2" t="s">
        <v>22</v>
      </c>
      <c r="D124" s="6"/>
      <c r="E124" s="6"/>
      <c r="F124" s="6"/>
      <c r="G124" s="6"/>
      <c r="H124" s="7"/>
      <c r="I124" s="8">
        <f t="shared" si="18"/>
        <v>0</v>
      </c>
      <c r="J124" s="5">
        <f t="shared" si="15"/>
        <v>0</v>
      </c>
      <c r="K124" s="5">
        <f t="shared" si="16"/>
        <v>0</v>
      </c>
      <c r="L124" s="10">
        <f>K124*Index!$H$16</f>
        <v>0</v>
      </c>
      <c r="N124" s="7"/>
      <c r="O124" s="5">
        <f t="shared" si="17"/>
        <v>0</v>
      </c>
      <c r="P124" s="5">
        <f>O124*(Index!$G$16/Index!$G$7)</f>
        <v>0</v>
      </c>
      <c r="R124" s="7">
        <v>36.46</v>
      </c>
      <c r="S124" s="8">
        <f t="shared" si="14"/>
        <v>36.46</v>
      </c>
    </row>
    <row r="125" spans="1:19">
      <c r="A125" s="2" t="s">
        <v>1450</v>
      </c>
      <c r="B125" s="2" t="s">
        <v>1464</v>
      </c>
      <c r="C125" s="2" t="s">
        <v>22</v>
      </c>
      <c r="D125" s="6"/>
      <c r="E125" s="6"/>
      <c r="F125" s="6"/>
      <c r="G125" s="6"/>
      <c r="H125" s="7"/>
      <c r="I125" s="8">
        <f t="shared" si="18"/>
        <v>0</v>
      </c>
      <c r="J125" s="5">
        <f t="shared" si="15"/>
        <v>0</v>
      </c>
      <c r="K125" s="5">
        <f t="shared" si="16"/>
        <v>0</v>
      </c>
      <c r="L125" s="10">
        <f>K125*Index!$H$16</f>
        <v>0</v>
      </c>
      <c r="N125" s="7"/>
      <c r="O125" s="5">
        <f t="shared" si="17"/>
        <v>0</v>
      </c>
      <c r="P125" s="5">
        <f>O125*(Index!$G$16/Index!$G$7)</f>
        <v>0</v>
      </c>
      <c r="R125" s="7">
        <v>93.85</v>
      </c>
      <c r="S125" s="8">
        <f t="shared" si="14"/>
        <v>93.85</v>
      </c>
    </row>
    <row r="126" spans="1:19">
      <c r="A126" s="2" t="s">
        <v>1492</v>
      </c>
      <c r="B126" s="2" t="s">
        <v>1631</v>
      </c>
      <c r="C126" s="2" t="s">
        <v>23</v>
      </c>
      <c r="D126" s="6"/>
      <c r="E126" s="6"/>
      <c r="F126" s="21"/>
      <c r="G126" s="6"/>
      <c r="H126" s="7"/>
      <c r="I126" s="8">
        <f t="shared" si="18"/>
        <v>0</v>
      </c>
      <c r="J126" s="5">
        <f t="shared" si="15"/>
        <v>0</v>
      </c>
      <c r="K126" s="5">
        <f t="shared" si="16"/>
        <v>0</v>
      </c>
      <c r="L126" s="10">
        <f>K126*Index!$H$16</f>
        <v>0</v>
      </c>
      <c r="N126" s="7"/>
      <c r="O126" s="5">
        <f t="shared" si="17"/>
        <v>0</v>
      </c>
      <c r="P126" s="5">
        <f>O126*(Index!$G$16/Index!$G$7)</f>
        <v>0</v>
      </c>
      <c r="R126" s="7">
        <v>41.65</v>
      </c>
      <c r="S126" s="8">
        <f t="shared" si="14"/>
        <v>41.65</v>
      </c>
    </row>
    <row r="127" spans="1:19">
      <c r="A127" s="2" t="s">
        <v>1493</v>
      </c>
      <c r="B127" s="2" t="s">
        <v>1632</v>
      </c>
      <c r="C127" s="2" t="s">
        <v>23</v>
      </c>
      <c r="D127" s="6"/>
      <c r="E127" s="6"/>
      <c r="F127" s="6"/>
      <c r="G127" s="6"/>
      <c r="H127" s="7"/>
      <c r="I127" s="8">
        <f t="shared" si="18"/>
        <v>0</v>
      </c>
      <c r="J127" s="5">
        <f t="shared" si="15"/>
        <v>0</v>
      </c>
      <c r="K127" s="5">
        <f t="shared" si="16"/>
        <v>0</v>
      </c>
      <c r="L127" s="10">
        <f>K127*Index!$H$16</f>
        <v>0</v>
      </c>
      <c r="N127" s="7"/>
      <c r="O127" s="5">
        <f t="shared" si="17"/>
        <v>0</v>
      </c>
      <c r="P127" s="5">
        <f>O127*(Index!$G$16/Index!$G$7)</f>
        <v>0</v>
      </c>
      <c r="R127" s="7">
        <v>144.63999999999999</v>
      </c>
      <c r="S127" s="8">
        <f t="shared" si="14"/>
        <v>144.63999999999999</v>
      </c>
    </row>
    <row r="128" spans="1:19">
      <c r="A128" s="2" t="s">
        <v>1494</v>
      </c>
      <c r="B128" s="2" t="s">
        <v>1633</v>
      </c>
      <c r="C128" s="2" t="s">
        <v>23</v>
      </c>
      <c r="D128" s="6"/>
      <c r="E128" s="6"/>
      <c r="F128" s="6"/>
      <c r="G128" s="6"/>
      <c r="H128" s="7"/>
      <c r="I128" s="8">
        <f t="shared" si="18"/>
        <v>0</v>
      </c>
      <c r="J128" s="5">
        <f t="shared" si="15"/>
        <v>0</v>
      </c>
      <c r="K128" s="5">
        <f t="shared" si="16"/>
        <v>0</v>
      </c>
      <c r="L128" s="10">
        <f>K128*Index!$H$16</f>
        <v>0</v>
      </c>
      <c r="N128" s="7"/>
      <c r="O128" s="5">
        <f t="shared" si="17"/>
        <v>0</v>
      </c>
      <c r="P128" s="5">
        <f>O128*(Index!$G$16/Index!$G$7)</f>
        <v>0</v>
      </c>
      <c r="R128" s="7">
        <v>173.85</v>
      </c>
      <c r="S128" s="8">
        <f t="shared" si="14"/>
        <v>173.85</v>
      </c>
    </row>
    <row r="129" spans="1:19">
      <c r="A129" s="2" t="s">
        <v>1495</v>
      </c>
      <c r="B129" s="2" t="s">
        <v>1634</v>
      </c>
      <c r="C129" s="2" t="s">
        <v>23</v>
      </c>
      <c r="D129" s="6"/>
      <c r="E129" s="6"/>
      <c r="F129" s="6"/>
      <c r="G129" s="6"/>
      <c r="H129" s="7"/>
      <c r="I129" s="8">
        <f t="shared" si="18"/>
        <v>0</v>
      </c>
      <c r="J129" s="5">
        <f t="shared" si="15"/>
        <v>0</v>
      </c>
      <c r="K129" s="5">
        <f t="shared" si="16"/>
        <v>0</v>
      </c>
      <c r="L129" s="10">
        <f>K129*Index!$H$16</f>
        <v>0</v>
      </c>
      <c r="N129" s="7"/>
      <c r="O129" s="5">
        <f t="shared" si="17"/>
        <v>0</v>
      </c>
      <c r="P129" s="5">
        <f>O129*(Index!$G$16/Index!$G$7)</f>
        <v>0</v>
      </c>
      <c r="R129" s="7">
        <v>189.36</v>
      </c>
      <c r="S129" s="8">
        <f t="shared" si="14"/>
        <v>189.36</v>
      </c>
    </row>
    <row r="130" spans="1:19">
      <c r="A130" s="2" t="s">
        <v>1496</v>
      </c>
      <c r="B130" s="2" t="s">
        <v>1635</v>
      </c>
      <c r="C130" s="2" t="s">
        <v>23</v>
      </c>
      <c r="D130" s="6"/>
      <c r="E130" s="6"/>
      <c r="F130" s="6"/>
      <c r="G130" s="6"/>
      <c r="H130" s="7"/>
      <c r="I130" s="8">
        <f t="shared" si="18"/>
        <v>0</v>
      </c>
      <c r="J130" s="5">
        <f t="shared" ref="J130:J161" si="19">H130*(1.0041)</f>
        <v>0</v>
      </c>
      <c r="K130" s="5">
        <f t="shared" ref="K130:K161" si="20">J130*(1.0155)</f>
        <v>0</v>
      </c>
      <c r="L130" s="10">
        <f>K130*Index!$H$16</f>
        <v>0</v>
      </c>
      <c r="N130" s="7"/>
      <c r="O130" s="5">
        <f t="shared" ref="O130:O161" si="21">N130*(1.0155)</f>
        <v>0</v>
      </c>
      <c r="P130" s="5">
        <f>O130*(Index!$G$16/Index!$G$7)</f>
        <v>0</v>
      </c>
      <c r="R130" s="7">
        <v>238.23</v>
      </c>
      <c r="S130" s="8">
        <f t="shared" si="14"/>
        <v>238.23</v>
      </c>
    </row>
    <row r="131" spans="1:19">
      <c r="A131" s="2" t="s">
        <v>1497</v>
      </c>
      <c r="B131" s="2" t="s">
        <v>1636</v>
      </c>
      <c r="C131" s="2" t="s">
        <v>23</v>
      </c>
      <c r="D131" s="6"/>
      <c r="E131" s="6"/>
      <c r="F131" s="6"/>
      <c r="G131" s="6"/>
      <c r="H131" s="7"/>
      <c r="I131" s="8">
        <f t="shared" si="18"/>
        <v>0</v>
      </c>
      <c r="J131" s="5">
        <f t="shared" si="19"/>
        <v>0</v>
      </c>
      <c r="K131" s="5">
        <f t="shared" si="20"/>
        <v>0</v>
      </c>
      <c r="L131" s="10">
        <f>K131*Index!$H$16</f>
        <v>0</v>
      </c>
      <c r="N131" s="7"/>
      <c r="O131" s="5">
        <f t="shared" si="21"/>
        <v>0</v>
      </c>
      <c r="P131" s="5">
        <f>O131*(Index!$G$16/Index!$G$7)</f>
        <v>0</v>
      </c>
      <c r="R131" s="7">
        <v>317.75</v>
      </c>
      <c r="S131" s="8">
        <f t="shared" si="14"/>
        <v>317.75</v>
      </c>
    </row>
    <row r="132" spans="1:19">
      <c r="A132" s="2" t="s">
        <v>1498</v>
      </c>
      <c r="B132" s="2" t="s">
        <v>1637</v>
      </c>
      <c r="C132" s="2" t="s">
        <v>23</v>
      </c>
      <c r="D132" s="6"/>
      <c r="E132" s="6"/>
      <c r="F132" s="6"/>
      <c r="G132" s="6"/>
      <c r="H132" s="7"/>
      <c r="I132" s="8">
        <f t="shared" si="18"/>
        <v>0</v>
      </c>
      <c r="J132" s="5">
        <f t="shared" si="19"/>
        <v>0</v>
      </c>
      <c r="K132" s="5">
        <f t="shared" si="20"/>
        <v>0</v>
      </c>
      <c r="L132" s="10">
        <f>K132*Index!$H$16</f>
        <v>0</v>
      </c>
      <c r="N132" s="7"/>
      <c r="O132" s="5">
        <f t="shared" si="21"/>
        <v>0</v>
      </c>
      <c r="P132" s="5">
        <f>O132*(Index!$G$16/Index!$G$7)</f>
        <v>0</v>
      </c>
      <c r="R132" s="7">
        <v>189.44</v>
      </c>
      <c r="S132" s="8">
        <f t="shared" si="14"/>
        <v>189.44</v>
      </c>
    </row>
    <row r="133" spans="1:19">
      <c r="A133" s="2" t="s">
        <v>1499</v>
      </c>
      <c r="B133" s="2" t="s">
        <v>1638</v>
      </c>
      <c r="C133" s="2" t="s">
        <v>23</v>
      </c>
      <c r="D133" s="6"/>
      <c r="E133" s="6"/>
      <c r="F133" s="6"/>
      <c r="G133" s="6"/>
      <c r="H133" s="7"/>
      <c r="I133" s="8">
        <f t="shared" si="18"/>
        <v>0</v>
      </c>
      <c r="J133" s="5">
        <f t="shared" si="19"/>
        <v>0</v>
      </c>
      <c r="K133" s="5">
        <f t="shared" si="20"/>
        <v>0</v>
      </c>
      <c r="L133" s="10">
        <f>K133*Index!$H$16</f>
        <v>0</v>
      </c>
      <c r="N133" s="7"/>
      <c r="O133" s="5">
        <f t="shared" si="21"/>
        <v>0</v>
      </c>
      <c r="P133" s="5">
        <f>O133*(Index!$G$16/Index!$G$7)</f>
        <v>0</v>
      </c>
      <c r="R133" s="7">
        <v>222.33</v>
      </c>
      <c r="S133" s="8">
        <f t="shared" si="14"/>
        <v>222.33</v>
      </c>
    </row>
    <row r="134" spans="1:19">
      <c r="A134" s="2" t="s">
        <v>1500</v>
      </c>
      <c r="B134" s="2" t="s">
        <v>1639</v>
      </c>
      <c r="C134" s="2" t="s">
        <v>23</v>
      </c>
      <c r="D134" s="6"/>
      <c r="E134" s="6"/>
      <c r="F134" s="6"/>
      <c r="G134" s="6"/>
      <c r="H134" s="7"/>
      <c r="I134" s="8">
        <f t="shared" si="18"/>
        <v>0</v>
      </c>
      <c r="J134" s="5">
        <f t="shared" si="19"/>
        <v>0</v>
      </c>
      <c r="K134" s="5">
        <f t="shared" si="20"/>
        <v>0</v>
      </c>
      <c r="L134" s="10">
        <f>K134*Index!$H$16</f>
        <v>0</v>
      </c>
      <c r="N134" s="7"/>
      <c r="O134" s="5">
        <f t="shared" si="21"/>
        <v>0</v>
      </c>
      <c r="P134" s="5">
        <f>O134*(Index!$G$16/Index!$G$7)</f>
        <v>0</v>
      </c>
      <c r="R134" s="7">
        <v>237.48</v>
      </c>
      <c r="S134" s="8">
        <f t="shared" si="14"/>
        <v>237.48</v>
      </c>
    </row>
    <row r="135" spans="1:19">
      <c r="A135" s="2" t="s">
        <v>1501</v>
      </c>
      <c r="B135" s="2" t="s">
        <v>1640</v>
      </c>
      <c r="C135" s="2" t="s">
        <v>23</v>
      </c>
      <c r="D135" s="6"/>
      <c r="E135" s="6"/>
      <c r="F135" s="6"/>
      <c r="G135" s="6"/>
      <c r="H135" s="7"/>
      <c r="I135" s="8">
        <f t="shared" ref="I135:I166" si="22">ROUND(G135*SUM(D135:E135),2)</f>
        <v>0</v>
      </c>
      <c r="J135" s="5">
        <f t="shared" si="19"/>
        <v>0</v>
      </c>
      <c r="K135" s="5">
        <f t="shared" si="20"/>
        <v>0</v>
      </c>
      <c r="L135" s="10">
        <f>K135*Index!$H$16</f>
        <v>0</v>
      </c>
      <c r="N135" s="7"/>
      <c r="O135" s="5">
        <f t="shared" si="21"/>
        <v>0</v>
      </c>
      <c r="P135" s="5">
        <f>O135*(Index!$G$16/Index!$G$7)</f>
        <v>0</v>
      </c>
      <c r="R135" s="7">
        <v>288.32</v>
      </c>
      <c r="S135" s="8">
        <f t="shared" si="14"/>
        <v>288.32</v>
      </c>
    </row>
    <row r="136" spans="1:19">
      <c r="A136" s="2" t="s">
        <v>1502</v>
      </c>
      <c r="B136" s="2" t="s">
        <v>1641</v>
      </c>
      <c r="C136" s="2" t="s">
        <v>23</v>
      </c>
      <c r="D136" s="6"/>
      <c r="E136" s="6"/>
      <c r="F136" s="6"/>
      <c r="G136" s="6"/>
      <c r="H136" s="7"/>
      <c r="I136" s="8">
        <f t="shared" si="22"/>
        <v>0</v>
      </c>
      <c r="J136" s="5">
        <f t="shared" si="19"/>
        <v>0</v>
      </c>
      <c r="K136" s="5">
        <f t="shared" si="20"/>
        <v>0</v>
      </c>
      <c r="L136" s="10">
        <f>K136*Index!$H$16</f>
        <v>0</v>
      </c>
      <c r="N136" s="7"/>
      <c r="O136" s="5">
        <f t="shared" si="21"/>
        <v>0</v>
      </c>
      <c r="P136" s="5">
        <f>O136*(Index!$G$16/Index!$G$7)</f>
        <v>0</v>
      </c>
      <c r="R136" s="7">
        <v>390.96</v>
      </c>
      <c r="S136" s="8">
        <f t="shared" si="14"/>
        <v>390.96</v>
      </c>
    </row>
    <row r="137" spans="1:19">
      <c r="A137" s="2" t="s">
        <v>1503</v>
      </c>
      <c r="B137" s="2" t="s">
        <v>1642</v>
      </c>
      <c r="C137" s="2" t="s">
        <v>23</v>
      </c>
      <c r="D137" s="6"/>
      <c r="E137" s="6"/>
      <c r="F137" s="6"/>
      <c r="G137" s="6"/>
      <c r="H137" s="7"/>
      <c r="I137" s="8">
        <f t="shared" si="22"/>
        <v>0</v>
      </c>
      <c r="J137" s="5">
        <f t="shared" si="19"/>
        <v>0</v>
      </c>
      <c r="K137" s="5">
        <f t="shared" si="20"/>
        <v>0</v>
      </c>
      <c r="L137" s="10">
        <f>K137*Index!$H$16</f>
        <v>0</v>
      </c>
      <c r="N137" s="7"/>
      <c r="O137" s="5">
        <f t="shared" si="21"/>
        <v>0</v>
      </c>
      <c r="P137" s="5">
        <f>O137*(Index!$G$16/Index!$G$7)</f>
        <v>0</v>
      </c>
      <c r="R137" s="7">
        <v>70.819999999999993</v>
      </c>
      <c r="S137" s="8">
        <f t="shared" si="14"/>
        <v>70.819999999999993</v>
      </c>
    </row>
    <row r="138" spans="1:19">
      <c r="A138" s="2" t="s">
        <v>1504</v>
      </c>
      <c r="B138" s="2" t="s">
        <v>1643</v>
      </c>
      <c r="C138" s="2" t="s">
        <v>23</v>
      </c>
      <c r="D138" s="6"/>
      <c r="E138" s="6"/>
      <c r="F138" s="6"/>
      <c r="G138" s="6"/>
      <c r="H138" s="7"/>
      <c r="I138" s="8">
        <f t="shared" si="22"/>
        <v>0</v>
      </c>
      <c r="J138" s="5">
        <f t="shared" si="19"/>
        <v>0</v>
      </c>
      <c r="K138" s="5">
        <f t="shared" si="20"/>
        <v>0</v>
      </c>
      <c r="L138" s="10">
        <f>K138*Index!$H$16</f>
        <v>0</v>
      </c>
      <c r="N138" s="7"/>
      <c r="O138" s="5">
        <f t="shared" si="21"/>
        <v>0</v>
      </c>
      <c r="P138" s="5">
        <f>O138*(Index!$G$16/Index!$G$7)</f>
        <v>0</v>
      </c>
      <c r="R138" s="7">
        <v>87</v>
      </c>
      <c r="S138" s="8">
        <f t="shared" ref="S138:S158" si="23">ROUND(R138, 2)</f>
        <v>87</v>
      </c>
    </row>
    <row r="139" spans="1:19">
      <c r="A139" s="2" t="s">
        <v>1505</v>
      </c>
      <c r="B139" s="2" t="s">
        <v>1644</v>
      </c>
      <c r="C139" s="2" t="s">
        <v>23</v>
      </c>
      <c r="D139" s="6"/>
      <c r="E139" s="6"/>
      <c r="F139" s="6"/>
      <c r="G139" s="6"/>
      <c r="H139" s="7"/>
      <c r="I139" s="8">
        <f t="shared" si="22"/>
        <v>0</v>
      </c>
      <c r="J139" s="5">
        <f t="shared" si="19"/>
        <v>0</v>
      </c>
      <c r="K139" s="5">
        <f t="shared" si="20"/>
        <v>0</v>
      </c>
      <c r="L139" s="10">
        <f>K139*Index!$H$16</f>
        <v>0</v>
      </c>
      <c r="N139" s="7"/>
      <c r="O139" s="5">
        <f t="shared" si="21"/>
        <v>0</v>
      </c>
      <c r="P139" s="5">
        <f>O139*(Index!$G$16/Index!$G$7)</f>
        <v>0</v>
      </c>
      <c r="R139" s="7">
        <v>120.92</v>
      </c>
      <c r="S139" s="8">
        <f t="shared" si="23"/>
        <v>120.92</v>
      </c>
    </row>
    <row r="140" spans="1:19">
      <c r="A140" s="2" t="s">
        <v>1506</v>
      </c>
      <c r="B140" s="2" t="s">
        <v>1645</v>
      </c>
      <c r="C140" s="2" t="s">
        <v>23</v>
      </c>
      <c r="D140" s="6"/>
      <c r="E140" s="6"/>
      <c r="F140" s="6"/>
      <c r="G140" s="6"/>
      <c r="H140" s="7"/>
      <c r="I140" s="8">
        <f t="shared" si="22"/>
        <v>0</v>
      </c>
      <c r="J140" s="5">
        <f t="shared" si="19"/>
        <v>0</v>
      </c>
      <c r="K140" s="5">
        <f t="shared" si="20"/>
        <v>0</v>
      </c>
      <c r="L140" s="10">
        <f>K140*Index!$H$16</f>
        <v>0</v>
      </c>
      <c r="N140" s="7"/>
      <c r="O140" s="5">
        <f t="shared" si="21"/>
        <v>0</v>
      </c>
      <c r="P140" s="5">
        <f>O140*(Index!$G$16/Index!$G$7)</f>
        <v>0</v>
      </c>
      <c r="R140" s="7">
        <v>148.5</v>
      </c>
      <c r="S140" s="8">
        <f t="shared" si="23"/>
        <v>148.5</v>
      </c>
    </row>
    <row r="141" spans="1:19">
      <c r="A141" s="2" t="s">
        <v>1507</v>
      </c>
      <c r="B141" s="2" t="s">
        <v>1646</v>
      </c>
      <c r="C141" s="2" t="s">
        <v>23</v>
      </c>
      <c r="D141" s="6"/>
      <c r="E141" s="6"/>
      <c r="F141" s="6"/>
      <c r="G141" s="6"/>
      <c r="H141" s="7"/>
      <c r="I141" s="8">
        <f t="shared" si="22"/>
        <v>0</v>
      </c>
      <c r="J141" s="5">
        <f t="shared" si="19"/>
        <v>0</v>
      </c>
      <c r="K141" s="5">
        <f t="shared" si="20"/>
        <v>0</v>
      </c>
      <c r="L141" s="10">
        <f>K141*Index!$H$16</f>
        <v>0</v>
      </c>
      <c r="N141" s="7"/>
      <c r="O141" s="5">
        <f t="shared" si="21"/>
        <v>0</v>
      </c>
      <c r="P141" s="5">
        <f>O141*(Index!$G$16/Index!$G$7)</f>
        <v>0</v>
      </c>
      <c r="R141" s="7">
        <v>201.31</v>
      </c>
      <c r="S141" s="8">
        <f t="shared" si="23"/>
        <v>201.31</v>
      </c>
    </row>
    <row r="142" spans="1:19">
      <c r="A142" s="2" t="s">
        <v>1508</v>
      </c>
      <c r="B142" s="2" t="s">
        <v>1647</v>
      </c>
      <c r="C142" s="2" t="s">
        <v>23</v>
      </c>
      <c r="D142" s="6"/>
      <c r="E142" s="6"/>
      <c r="F142" s="6"/>
      <c r="G142" s="6"/>
      <c r="H142" s="7"/>
      <c r="I142" s="8">
        <f t="shared" si="22"/>
        <v>0</v>
      </c>
      <c r="J142" s="5">
        <f t="shared" si="19"/>
        <v>0</v>
      </c>
      <c r="K142" s="5">
        <f t="shared" si="20"/>
        <v>0</v>
      </c>
      <c r="L142" s="10">
        <f>K142*Index!$H$16</f>
        <v>0</v>
      </c>
      <c r="N142" s="7"/>
      <c r="O142" s="5">
        <f t="shared" si="21"/>
        <v>0</v>
      </c>
      <c r="P142" s="5">
        <f>O142*(Index!$G$16/Index!$G$7)</f>
        <v>0</v>
      </c>
      <c r="R142" s="7">
        <v>157.55000000000001</v>
      </c>
      <c r="S142" s="8">
        <f t="shared" si="23"/>
        <v>157.55000000000001</v>
      </c>
    </row>
    <row r="143" spans="1:19">
      <c r="A143" s="2" t="s">
        <v>1509</v>
      </c>
      <c r="B143" s="2" t="s">
        <v>1648</v>
      </c>
      <c r="C143" s="2" t="s">
        <v>23</v>
      </c>
      <c r="D143" s="6"/>
      <c r="E143" s="6"/>
      <c r="F143" s="6"/>
      <c r="G143" s="6"/>
      <c r="H143" s="7"/>
      <c r="I143" s="8">
        <f t="shared" si="22"/>
        <v>0</v>
      </c>
      <c r="J143" s="5">
        <f t="shared" si="19"/>
        <v>0</v>
      </c>
      <c r="K143" s="5">
        <f t="shared" si="20"/>
        <v>0</v>
      </c>
      <c r="L143" s="10">
        <f>K143*Index!$H$16</f>
        <v>0</v>
      </c>
      <c r="N143" s="7"/>
      <c r="O143" s="5">
        <f t="shared" si="21"/>
        <v>0</v>
      </c>
      <c r="P143" s="5">
        <f>O143*(Index!$G$16/Index!$G$7)</f>
        <v>0</v>
      </c>
      <c r="R143" s="7">
        <v>236.17</v>
      </c>
      <c r="S143" s="8">
        <f t="shared" si="23"/>
        <v>236.17</v>
      </c>
    </row>
    <row r="144" spans="1:19">
      <c r="A144" s="2" t="s">
        <v>1510</v>
      </c>
      <c r="B144" s="2" t="s">
        <v>1649</v>
      </c>
      <c r="C144" s="2" t="s">
        <v>23</v>
      </c>
      <c r="D144" s="6"/>
      <c r="E144" s="6"/>
      <c r="F144" s="6"/>
      <c r="G144" s="6"/>
      <c r="H144" s="7"/>
      <c r="I144" s="8">
        <f t="shared" si="22"/>
        <v>0</v>
      </c>
      <c r="J144" s="5">
        <f t="shared" si="19"/>
        <v>0</v>
      </c>
      <c r="K144" s="5">
        <f t="shared" si="20"/>
        <v>0</v>
      </c>
      <c r="L144" s="10">
        <f>K144*Index!$H$16</f>
        <v>0</v>
      </c>
      <c r="N144" s="7"/>
      <c r="O144" s="5">
        <f t="shared" si="21"/>
        <v>0</v>
      </c>
      <c r="P144" s="5">
        <f>O144*(Index!$G$16/Index!$G$7)</f>
        <v>0</v>
      </c>
      <c r="R144" s="7">
        <v>235.27</v>
      </c>
      <c r="S144" s="8">
        <f t="shared" si="23"/>
        <v>235.27</v>
      </c>
    </row>
    <row r="145" spans="1:19">
      <c r="A145" s="2" t="s">
        <v>1511</v>
      </c>
      <c r="B145" s="2" t="s">
        <v>1650</v>
      </c>
      <c r="C145" s="2" t="s">
        <v>23</v>
      </c>
      <c r="D145" s="6"/>
      <c r="E145" s="6"/>
      <c r="F145" s="6"/>
      <c r="G145" s="6"/>
      <c r="H145" s="7"/>
      <c r="I145" s="8">
        <f t="shared" si="22"/>
        <v>0</v>
      </c>
      <c r="J145" s="5">
        <f t="shared" si="19"/>
        <v>0</v>
      </c>
      <c r="K145" s="5">
        <f t="shared" si="20"/>
        <v>0</v>
      </c>
      <c r="L145" s="10">
        <f>K145*Index!$H$16</f>
        <v>0</v>
      </c>
      <c r="N145" s="7"/>
      <c r="O145" s="5">
        <f t="shared" si="21"/>
        <v>0</v>
      </c>
      <c r="P145" s="5">
        <f>O145*(Index!$G$16/Index!$G$7)</f>
        <v>0</v>
      </c>
      <c r="R145" s="7">
        <v>122.97</v>
      </c>
      <c r="S145" s="8">
        <f t="shared" si="23"/>
        <v>122.97</v>
      </c>
    </row>
    <row r="146" spans="1:19">
      <c r="A146" s="2" t="s">
        <v>1512</v>
      </c>
      <c r="B146" s="2" t="s">
        <v>1651</v>
      </c>
      <c r="C146" s="2" t="s">
        <v>23</v>
      </c>
      <c r="D146" s="6"/>
      <c r="E146" s="6"/>
      <c r="F146" s="6"/>
      <c r="G146" s="6"/>
      <c r="H146" s="7"/>
      <c r="I146" s="8">
        <f t="shared" si="22"/>
        <v>0</v>
      </c>
      <c r="J146" s="5">
        <f t="shared" si="19"/>
        <v>0</v>
      </c>
      <c r="K146" s="5">
        <f t="shared" si="20"/>
        <v>0</v>
      </c>
      <c r="L146" s="10">
        <f>K146*Index!$H$16</f>
        <v>0</v>
      </c>
      <c r="N146" s="7"/>
      <c r="O146" s="5">
        <f t="shared" si="21"/>
        <v>0</v>
      </c>
      <c r="P146" s="5">
        <f>O146*(Index!$G$16/Index!$G$7)</f>
        <v>0</v>
      </c>
      <c r="R146" s="7">
        <v>137.53</v>
      </c>
      <c r="S146" s="8">
        <f t="shared" si="23"/>
        <v>137.53</v>
      </c>
    </row>
    <row r="147" spans="1:19">
      <c r="A147" s="2" t="s">
        <v>1513</v>
      </c>
      <c r="B147" s="2" t="s">
        <v>1652</v>
      </c>
      <c r="C147" s="2" t="s">
        <v>23</v>
      </c>
      <c r="D147" s="6"/>
      <c r="E147" s="6"/>
      <c r="F147" s="6"/>
      <c r="G147" s="6"/>
      <c r="H147" s="7"/>
      <c r="I147" s="8">
        <f t="shared" si="22"/>
        <v>0</v>
      </c>
      <c r="J147" s="5">
        <f t="shared" si="19"/>
        <v>0</v>
      </c>
      <c r="K147" s="5">
        <f t="shared" si="20"/>
        <v>0</v>
      </c>
      <c r="L147" s="10">
        <f>K147*Index!$H$16</f>
        <v>0</v>
      </c>
      <c r="N147" s="7"/>
      <c r="O147" s="5">
        <f t="shared" si="21"/>
        <v>0</v>
      </c>
      <c r="P147" s="5">
        <f>O147*(Index!$G$16/Index!$G$7)</f>
        <v>0</v>
      </c>
      <c r="R147" s="7">
        <v>168.95</v>
      </c>
      <c r="S147" s="8">
        <f t="shared" si="23"/>
        <v>168.95</v>
      </c>
    </row>
    <row r="148" spans="1:19">
      <c r="A148" s="2" t="s">
        <v>1514</v>
      </c>
      <c r="B148" s="2" t="s">
        <v>1653</v>
      </c>
      <c r="C148" s="2" t="s">
        <v>23</v>
      </c>
      <c r="D148" s="6"/>
      <c r="E148" s="6"/>
      <c r="F148" s="6"/>
      <c r="G148" s="6"/>
      <c r="H148" s="7"/>
      <c r="I148" s="8">
        <f t="shared" si="22"/>
        <v>0</v>
      </c>
      <c r="J148" s="5">
        <f t="shared" si="19"/>
        <v>0</v>
      </c>
      <c r="K148" s="5">
        <f t="shared" si="20"/>
        <v>0</v>
      </c>
      <c r="L148" s="10">
        <f>K148*Index!$H$16</f>
        <v>0</v>
      </c>
      <c r="N148" s="7"/>
      <c r="O148" s="5">
        <f t="shared" si="21"/>
        <v>0</v>
      </c>
      <c r="P148" s="5">
        <f>O148*(Index!$G$16/Index!$G$7)</f>
        <v>0</v>
      </c>
      <c r="R148" s="7">
        <v>195.46</v>
      </c>
      <c r="S148" s="8">
        <f t="shared" si="23"/>
        <v>195.46</v>
      </c>
    </row>
    <row r="149" spans="1:19">
      <c r="A149" s="2" t="s">
        <v>1515</v>
      </c>
      <c r="B149" s="2" t="s">
        <v>1654</v>
      </c>
      <c r="C149" s="2" t="s">
        <v>23</v>
      </c>
      <c r="D149" s="6"/>
      <c r="E149" s="6"/>
      <c r="F149" s="6"/>
      <c r="G149" s="6"/>
      <c r="H149" s="7"/>
      <c r="I149" s="8">
        <f t="shared" si="22"/>
        <v>0</v>
      </c>
      <c r="J149" s="5">
        <f t="shared" si="19"/>
        <v>0</v>
      </c>
      <c r="K149" s="5">
        <f t="shared" si="20"/>
        <v>0</v>
      </c>
      <c r="L149" s="10">
        <f>K149*Index!$H$16</f>
        <v>0</v>
      </c>
      <c r="N149" s="7"/>
      <c r="O149" s="5">
        <f t="shared" si="21"/>
        <v>0</v>
      </c>
      <c r="P149" s="5">
        <f>O149*(Index!$G$16/Index!$G$7)</f>
        <v>0</v>
      </c>
      <c r="R149" s="7">
        <v>274.67</v>
      </c>
      <c r="S149" s="8">
        <f t="shared" si="23"/>
        <v>274.67</v>
      </c>
    </row>
    <row r="150" spans="1:19">
      <c r="A150" s="2" t="s">
        <v>1516</v>
      </c>
      <c r="B150" s="2" t="s">
        <v>1655</v>
      </c>
      <c r="C150" s="2" t="s">
        <v>23</v>
      </c>
      <c r="D150" s="6"/>
      <c r="E150" s="6"/>
      <c r="F150" s="6"/>
      <c r="G150" s="6"/>
      <c r="H150" s="7"/>
      <c r="I150" s="8">
        <f t="shared" si="22"/>
        <v>0</v>
      </c>
      <c r="J150" s="5">
        <f t="shared" si="19"/>
        <v>0</v>
      </c>
      <c r="K150" s="5">
        <f t="shared" si="20"/>
        <v>0</v>
      </c>
      <c r="L150" s="10">
        <f>K150*Index!$H$16</f>
        <v>0</v>
      </c>
      <c r="N150" s="7"/>
      <c r="O150" s="5">
        <f t="shared" si="21"/>
        <v>0</v>
      </c>
      <c r="P150" s="5">
        <f>O150*(Index!$G$16/Index!$G$7)</f>
        <v>0</v>
      </c>
      <c r="R150" s="7">
        <v>228.98</v>
      </c>
      <c r="S150" s="8">
        <f t="shared" si="23"/>
        <v>228.98</v>
      </c>
    </row>
    <row r="151" spans="1:19">
      <c r="A151" s="2" t="s">
        <v>1517</v>
      </c>
      <c r="B151" s="2" t="s">
        <v>1656</v>
      </c>
      <c r="C151" s="2" t="s">
        <v>23</v>
      </c>
      <c r="D151" s="6"/>
      <c r="E151" s="6"/>
      <c r="F151" s="6"/>
      <c r="G151" s="6"/>
      <c r="H151" s="7"/>
      <c r="I151" s="8">
        <f t="shared" si="22"/>
        <v>0</v>
      </c>
      <c r="J151" s="5">
        <f t="shared" si="19"/>
        <v>0</v>
      </c>
      <c r="K151" s="5">
        <f t="shared" si="20"/>
        <v>0</v>
      </c>
      <c r="L151" s="10">
        <f>K151*Index!$H$16</f>
        <v>0</v>
      </c>
      <c r="N151" s="7"/>
      <c r="O151" s="5">
        <f t="shared" si="21"/>
        <v>0</v>
      </c>
      <c r="P151" s="5">
        <f>O151*(Index!$G$16/Index!$G$7)</f>
        <v>0</v>
      </c>
      <c r="R151" s="7">
        <v>322.66000000000003</v>
      </c>
      <c r="S151" s="8">
        <f t="shared" si="23"/>
        <v>322.66000000000003</v>
      </c>
    </row>
    <row r="152" spans="1:19">
      <c r="A152" s="2" t="s">
        <v>1518</v>
      </c>
      <c r="B152" s="2" t="s">
        <v>1657</v>
      </c>
      <c r="C152" s="2" t="s">
        <v>23</v>
      </c>
      <c r="D152" s="6"/>
      <c r="E152" s="6"/>
      <c r="F152" s="6"/>
      <c r="G152" s="6"/>
      <c r="H152" s="7"/>
      <c r="I152" s="8">
        <f t="shared" si="22"/>
        <v>0</v>
      </c>
      <c r="J152" s="5">
        <f t="shared" si="19"/>
        <v>0</v>
      </c>
      <c r="K152" s="5">
        <f t="shared" si="20"/>
        <v>0</v>
      </c>
      <c r="L152" s="10">
        <f>K152*Index!$H$16</f>
        <v>0</v>
      </c>
      <c r="N152" s="7"/>
      <c r="O152" s="5">
        <f t="shared" si="21"/>
        <v>0</v>
      </c>
      <c r="P152" s="5">
        <f>O152*(Index!$G$16/Index!$G$7)</f>
        <v>0</v>
      </c>
      <c r="R152" s="7">
        <v>336.16</v>
      </c>
      <c r="S152" s="8">
        <f t="shared" si="23"/>
        <v>336.16</v>
      </c>
    </row>
    <row r="153" spans="1:19">
      <c r="A153" s="2" t="s">
        <v>1612</v>
      </c>
      <c r="B153" s="2" t="s">
        <v>1624</v>
      </c>
      <c r="C153" s="2" t="s">
        <v>22</v>
      </c>
      <c r="D153" s="6"/>
      <c r="E153" s="6"/>
      <c r="F153" s="6"/>
      <c r="G153" s="6"/>
      <c r="H153" s="7"/>
      <c r="I153" s="8">
        <f t="shared" si="22"/>
        <v>0</v>
      </c>
      <c r="J153" s="5">
        <f t="shared" si="19"/>
        <v>0</v>
      </c>
      <c r="K153" s="5">
        <f t="shared" si="20"/>
        <v>0</v>
      </c>
      <c r="L153" s="10">
        <f>K153*Index!$H$16</f>
        <v>0</v>
      </c>
      <c r="N153" s="7"/>
      <c r="O153" s="5">
        <f t="shared" si="21"/>
        <v>0</v>
      </c>
      <c r="P153" s="5">
        <f>O153*(Index!$G$16/Index!$G$7)</f>
        <v>0</v>
      </c>
      <c r="R153" s="7" t="s">
        <v>1681</v>
      </c>
      <c r="S153" s="8" t="str">
        <f>R153</f>
        <v>vrij</v>
      </c>
    </row>
    <row r="154" spans="1:19">
      <c r="A154" s="2" t="s">
        <v>1613</v>
      </c>
      <c r="B154" s="2" t="s">
        <v>1625</v>
      </c>
      <c r="C154" s="2" t="s">
        <v>22</v>
      </c>
      <c r="D154" s="6"/>
      <c r="E154" s="6"/>
      <c r="F154" s="6"/>
      <c r="G154" s="6"/>
      <c r="H154" s="7"/>
      <c r="I154" s="8">
        <f t="shared" si="22"/>
        <v>0</v>
      </c>
      <c r="J154" s="5">
        <f t="shared" si="19"/>
        <v>0</v>
      </c>
      <c r="K154" s="5">
        <f t="shared" si="20"/>
        <v>0</v>
      </c>
      <c r="L154" s="10">
        <f>K154*Index!$H$16</f>
        <v>0</v>
      </c>
      <c r="N154" s="7"/>
      <c r="O154" s="5">
        <f t="shared" si="21"/>
        <v>0</v>
      </c>
      <c r="P154" s="5">
        <f>O154*(Index!$G$16/Index!$G$7)</f>
        <v>0</v>
      </c>
      <c r="R154" s="7">
        <v>112.22</v>
      </c>
      <c r="S154" s="8">
        <f t="shared" si="23"/>
        <v>112.22</v>
      </c>
    </row>
    <row r="155" spans="1:19">
      <c r="A155" s="2" t="s">
        <v>1614</v>
      </c>
      <c r="B155" s="2" t="s">
        <v>1626</v>
      </c>
      <c r="C155" s="2" t="s">
        <v>22</v>
      </c>
      <c r="D155" s="6"/>
      <c r="E155" s="6"/>
      <c r="F155" s="6"/>
      <c r="G155" s="6"/>
      <c r="H155" s="7"/>
      <c r="I155" s="8">
        <f t="shared" si="22"/>
        <v>0</v>
      </c>
      <c r="J155" s="5">
        <f t="shared" si="19"/>
        <v>0</v>
      </c>
      <c r="K155" s="5">
        <f t="shared" si="20"/>
        <v>0</v>
      </c>
      <c r="L155" s="10">
        <f>K155*Index!$H$16</f>
        <v>0</v>
      </c>
      <c r="N155" s="7"/>
      <c r="O155" s="5">
        <f t="shared" si="21"/>
        <v>0</v>
      </c>
      <c r="P155" s="5">
        <f>O155*(Index!$G$16/Index!$G$7)</f>
        <v>0</v>
      </c>
      <c r="R155" s="7">
        <v>18.7</v>
      </c>
      <c r="S155" s="8">
        <f t="shared" si="23"/>
        <v>18.7</v>
      </c>
    </row>
    <row r="156" spans="1:19">
      <c r="A156" s="2" t="s">
        <v>1615</v>
      </c>
      <c r="B156" s="2" t="s">
        <v>1627</v>
      </c>
      <c r="C156" s="2" t="s">
        <v>22</v>
      </c>
      <c r="D156" s="6"/>
      <c r="E156" s="6"/>
      <c r="F156" s="6"/>
      <c r="G156" s="6"/>
      <c r="H156" s="7"/>
      <c r="I156" s="8">
        <f t="shared" si="22"/>
        <v>0</v>
      </c>
      <c r="J156" s="5">
        <f t="shared" si="19"/>
        <v>0</v>
      </c>
      <c r="K156" s="5">
        <f t="shared" si="20"/>
        <v>0</v>
      </c>
      <c r="L156" s="10">
        <f>K156*Index!$H$16</f>
        <v>0</v>
      </c>
      <c r="N156" s="7"/>
      <c r="O156" s="5">
        <f t="shared" si="21"/>
        <v>0</v>
      </c>
      <c r="P156" s="5">
        <f>O156*(Index!$G$16/Index!$G$7)</f>
        <v>0</v>
      </c>
      <c r="R156" s="7">
        <v>56.1</v>
      </c>
      <c r="S156" s="8">
        <f t="shared" si="23"/>
        <v>56.1</v>
      </c>
    </row>
    <row r="157" spans="1:19">
      <c r="A157" s="2" t="s">
        <v>1616</v>
      </c>
      <c r="B157" s="2" t="s">
        <v>1628</v>
      </c>
      <c r="C157" s="2" t="s">
        <v>22</v>
      </c>
      <c r="D157" s="6"/>
      <c r="E157" s="6"/>
      <c r="F157" s="6"/>
      <c r="G157" s="6"/>
      <c r="H157" s="7"/>
      <c r="I157" s="8">
        <f t="shared" si="22"/>
        <v>0</v>
      </c>
      <c r="J157" s="5">
        <f t="shared" si="19"/>
        <v>0</v>
      </c>
      <c r="K157" s="5">
        <f t="shared" si="20"/>
        <v>0</v>
      </c>
      <c r="L157" s="10">
        <f>K157*Index!$H$16</f>
        <v>0</v>
      </c>
      <c r="N157" s="7"/>
      <c r="O157" s="5">
        <f t="shared" si="21"/>
        <v>0</v>
      </c>
      <c r="P157" s="5">
        <f>O157*(Index!$G$16/Index!$G$7)</f>
        <v>0</v>
      </c>
      <c r="R157" s="7">
        <v>378.45</v>
      </c>
      <c r="S157" s="8">
        <f t="shared" si="23"/>
        <v>378.45</v>
      </c>
    </row>
    <row r="158" spans="1:19">
      <c r="A158" s="2" t="s">
        <v>1617</v>
      </c>
      <c r="B158" s="2" t="s">
        <v>1629</v>
      </c>
      <c r="C158" s="2" t="s">
        <v>22</v>
      </c>
      <c r="D158" s="6"/>
      <c r="E158" s="6"/>
      <c r="F158" s="6"/>
      <c r="G158" s="6"/>
      <c r="H158" s="7"/>
      <c r="I158" s="8">
        <f t="shared" si="22"/>
        <v>0</v>
      </c>
      <c r="J158" s="5">
        <f t="shared" si="19"/>
        <v>0</v>
      </c>
      <c r="K158" s="5">
        <f t="shared" si="20"/>
        <v>0</v>
      </c>
      <c r="L158" s="10">
        <f>K158*Index!$H$16</f>
        <v>0</v>
      </c>
      <c r="N158" s="7"/>
      <c r="O158" s="5">
        <f t="shared" si="21"/>
        <v>0</v>
      </c>
      <c r="P158" s="5">
        <f>O158*(Index!$G$16/Index!$G$7)</f>
        <v>0</v>
      </c>
      <c r="R158" s="7">
        <v>412.85</v>
      </c>
      <c r="S158" s="8">
        <f t="shared" si="23"/>
        <v>412.85</v>
      </c>
    </row>
    <row r="159" spans="1:19">
      <c r="A159" s="2" t="s">
        <v>1618</v>
      </c>
      <c r="B159" s="2" t="s">
        <v>1630</v>
      </c>
      <c r="C159" s="2" t="s">
        <v>22</v>
      </c>
      <c r="D159" s="6"/>
      <c r="E159" s="6"/>
      <c r="F159" s="6"/>
      <c r="G159" s="6"/>
      <c r="H159" s="7"/>
      <c r="I159" s="8">
        <f t="shared" si="22"/>
        <v>0</v>
      </c>
      <c r="J159" s="5">
        <f t="shared" si="19"/>
        <v>0</v>
      </c>
      <c r="K159" s="5">
        <f t="shared" si="20"/>
        <v>0</v>
      </c>
      <c r="L159" s="10">
        <f>K159*Index!$H$16</f>
        <v>0</v>
      </c>
      <c r="N159" s="7"/>
      <c r="O159" s="5">
        <f t="shared" si="21"/>
        <v>0</v>
      </c>
      <c r="P159" s="5">
        <f>O159*(Index!$G$16/Index!$G$7)</f>
        <v>0</v>
      </c>
      <c r="R159" s="7" t="s">
        <v>1681</v>
      </c>
      <c r="S159" s="8" t="str">
        <f>R159</f>
        <v>vrij</v>
      </c>
    </row>
    <row r="160" spans="1:19">
      <c r="A160" s="2" t="s">
        <v>1451</v>
      </c>
      <c r="B160" s="2" t="s">
        <v>1465</v>
      </c>
      <c r="C160" s="2" t="s">
        <v>197</v>
      </c>
      <c r="D160" s="6"/>
      <c r="E160" s="6"/>
      <c r="F160" s="6"/>
      <c r="G160" s="6"/>
      <c r="H160" s="7"/>
      <c r="I160" s="8">
        <f t="shared" si="22"/>
        <v>0</v>
      </c>
      <c r="J160" s="5">
        <f t="shared" si="19"/>
        <v>0</v>
      </c>
      <c r="K160" s="5">
        <f t="shared" si="20"/>
        <v>0</v>
      </c>
      <c r="L160" s="10">
        <f>K160*Index!$H$16</f>
        <v>0</v>
      </c>
      <c r="N160" s="7"/>
      <c r="O160" s="5">
        <f t="shared" si="21"/>
        <v>0</v>
      </c>
      <c r="P160" s="5">
        <f>O160*(Index!$G$16/Index!$G$7)</f>
        <v>0</v>
      </c>
      <c r="R160" s="7" t="s">
        <v>1681</v>
      </c>
      <c r="S160" s="8" t="str">
        <f t="shared" ref="S160:S180" si="24">R160</f>
        <v>vrij</v>
      </c>
    </row>
    <row r="161" spans="1:19">
      <c r="A161" s="2" t="s">
        <v>1452</v>
      </c>
      <c r="B161" s="2" t="s">
        <v>1466</v>
      </c>
      <c r="C161" s="2" t="s">
        <v>197</v>
      </c>
      <c r="D161" s="6"/>
      <c r="E161" s="6"/>
      <c r="F161" s="6"/>
      <c r="G161" s="6"/>
      <c r="H161" s="7"/>
      <c r="I161" s="8">
        <f t="shared" si="22"/>
        <v>0</v>
      </c>
      <c r="J161" s="5">
        <f t="shared" si="19"/>
        <v>0</v>
      </c>
      <c r="K161" s="5">
        <f t="shared" si="20"/>
        <v>0</v>
      </c>
      <c r="L161" s="10">
        <f>K161*Index!$H$16</f>
        <v>0</v>
      </c>
      <c r="N161" s="7"/>
      <c r="O161" s="5">
        <f t="shared" si="21"/>
        <v>0</v>
      </c>
      <c r="P161" s="5">
        <f>O161*(Index!$G$16/Index!$G$7)</f>
        <v>0</v>
      </c>
      <c r="R161" s="7" t="s">
        <v>1681</v>
      </c>
      <c r="S161" s="8" t="str">
        <f t="shared" si="24"/>
        <v>vrij</v>
      </c>
    </row>
    <row r="162" spans="1:19">
      <c r="A162" s="2" t="s">
        <v>1453</v>
      </c>
      <c r="B162" s="2" t="s">
        <v>1467</v>
      </c>
      <c r="C162" s="2" t="s">
        <v>197</v>
      </c>
      <c r="D162" s="6"/>
      <c r="E162" s="6"/>
      <c r="F162" s="6"/>
      <c r="G162" s="6"/>
      <c r="H162" s="7"/>
      <c r="I162" s="8">
        <f t="shared" si="22"/>
        <v>0</v>
      </c>
      <c r="J162" s="5">
        <f t="shared" ref="J162:J179" si="25">H162*(1.0041)</f>
        <v>0</v>
      </c>
      <c r="K162" s="5">
        <f t="shared" ref="K162:K179" si="26">J162*(1.0155)</f>
        <v>0</v>
      </c>
      <c r="L162" s="10">
        <f>K162*Index!$H$16</f>
        <v>0</v>
      </c>
      <c r="N162" s="7"/>
      <c r="O162" s="5">
        <f t="shared" ref="O162:O179" si="27">N162*(1.0155)</f>
        <v>0</v>
      </c>
      <c r="P162" s="5">
        <f>O162*(Index!$G$16/Index!$G$7)</f>
        <v>0</v>
      </c>
      <c r="R162" s="7" t="s">
        <v>1681</v>
      </c>
      <c r="S162" s="8" t="str">
        <f t="shared" si="24"/>
        <v>vrij</v>
      </c>
    </row>
    <row r="163" spans="1:19">
      <c r="A163" s="2" t="s">
        <v>1454</v>
      </c>
      <c r="B163" s="2" t="s">
        <v>1468</v>
      </c>
      <c r="C163" s="2" t="s">
        <v>197</v>
      </c>
      <c r="D163" s="6"/>
      <c r="E163" s="6"/>
      <c r="F163" s="6"/>
      <c r="G163" s="6"/>
      <c r="H163" s="7"/>
      <c r="I163" s="8">
        <f t="shared" si="22"/>
        <v>0</v>
      </c>
      <c r="J163" s="5">
        <f t="shared" si="25"/>
        <v>0</v>
      </c>
      <c r="K163" s="5">
        <f t="shared" si="26"/>
        <v>0</v>
      </c>
      <c r="L163" s="10">
        <f>K163*Index!$H$16</f>
        <v>0</v>
      </c>
      <c r="N163" s="7"/>
      <c r="O163" s="5">
        <f t="shared" si="27"/>
        <v>0</v>
      </c>
      <c r="P163" s="5">
        <f>O163*(Index!$G$16/Index!$G$7)</f>
        <v>0</v>
      </c>
      <c r="R163" s="7" t="s">
        <v>1681</v>
      </c>
      <c r="S163" s="8" t="str">
        <f t="shared" si="24"/>
        <v>vrij</v>
      </c>
    </row>
    <row r="164" spans="1:19">
      <c r="A164" s="2" t="s">
        <v>1455</v>
      </c>
      <c r="B164" s="2" t="s">
        <v>1469</v>
      </c>
      <c r="C164" s="2" t="s">
        <v>197</v>
      </c>
      <c r="D164" s="6"/>
      <c r="E164" s="6"/>
      <c r="F164" s="6"/>
      <c r="G164" s="6"/>
      <c r="H164" s="7"/>
      <c r="I164" s="8">
        <f t="shared" si="22"/>
        <v>0</v>
      </c>
      <c r="J164" s="5">
        <f t="shared" si="25"/>
        <v>0</v>
      </c>
      <c r="K164" s="5">
        <f t="shared" si="26"/>
        <v>0</v>
      </c>
      <c r="L164" s="10">
        <f>K164*Index!$H$16</f>
        <v>0</v>
      </c>
      <c r="N164" s="7"/>
      <c r="O164" s="5">
        <f t="shared" si="27"/>
        <v>0</v>
      </c>
      <c r="P164" s="5">
        <f>O164*(Index!$G$16/Index!$G$7)</f>
        <v>0</v>
      </c>
      <c r="R164" s="7" t="s">
        <v>1681</v>
      </c>
      <c r="S164" s="8" t="str">
        <f t="shared" si="24"/>
        <v>vrij</v>
      </c>
    </row>
    <row r="165" spans="1:19">
      <c r="A165" s="2" t="s">
        <v>1456</v>
      </c>
      <c r="B165" s="2" t="s">
        <v>1470</v>
      </c>
      <c r="C165" s="2" t="s">
        <v>197</v>
      </c>
      <c r="D165" s="6"/>
      <c r="E165" s="6"/>
      <c r="F165" s="6"/>
      <c r="G165" s="6"/>
      <c r="H165" s="7"/>
      <c r="I165" s="8">
        <f t="shared" si="22"/>
        <v>0</v>
      </c>
      <c r="J165" s="5">
        <f t="shared" si="25"/>
        <v>0</v>
      </c>
      <c r="K165" s="5">
        <f t="shared" si="26"/>
        <v>0</v>
      </c>
      <c r="L165" s="10">
        <f>K165*Index!$H$16</f>
        <v>0</v>
      </c>
      <c r="N165" s="7"/>
      <c r="O165" s="5">
        <f t="shared" si="27"/>
        <v>0</v>
      </c>
      <c r="P165" s="5">
        <f>O165*(Index!$G$16/Index!$G$7)</f>
        <v>0</v>
      </c>
      <c r="R165" s="7" t="s">
        <v>1681</v>
      </c>
      <c r="S165" s="8" t="str">
        <f t="shared" si="24"/>
        <v>vrij</v>
      </c>
    </row>
    <row r="166" spans="1:19">
      <c r="A166" s="2" t="s">
        <v>1457</v>
      </c>
      <c r="B166" s="2" t="s">
        <v>1471</v>
      </c>
      <c r="C166" s="2" t="s">
        <v>197</v>
      </c>
      <c r="D166" s="6"/>
      <c r="E166" s="6"/>
      <c r="F166" s="6"/>
      <c r="G166" s="6"/>
      <c r="H166" s="7"/>
      <c r="I166" s="8">
        <f t="shared" si="22"/>
        <v>0</v>
      </c>
      <c r="J166" s="5">
        <f t="shared" si="25"/>
        <v>0</v>
      </c>
      <c r="K166" s="5">
        <f t="shared" si="26"/>
        <v>0</v>
      </c>
      <c r="L166" s="10">
        <f>K166*Index!$H$16</f>
        <v>0</v>
      </c>
      <c r="N166" s="7"/>
      <c r="O166" s="5">
        <f t="shared" si="27"/>
        <v>0</v>
      </c>
      <c r="P166" s="5">
        <f>O166*(Index!$G$16/Index!$G$7)</f>
        <v>0</v>
      </c>
      <c r="R166" s="7" t="s">
        <v>1681</v>
      </c>
      <c r="S166" s="8" t="str">
        <f t="shared" si="24"/>
        <v>vrij</v>
      </c>
    </row>
    <row r="167" spans="1:19">
      <c r="A167" s="2" t="s">
        <v>1458</v>
      </c>
      <c r="B167" s="2" t="s">
        <v>1472</v>
      </c>
      <c r="C167" s="2" t="s">
        <v>197</v>
      </c>
      <c r="D167" s="6"/>
      <c r="E167" s="6"/>
      <c r="F167" s="6"/>
      <c r="G167" s="6"/>
      <c r="H167" s="7"/>
      <c r="I167" s="8">
        <f t="shared" ref="I167:I179" si="28">ROUND(G167*SUM(D167:E167),2)</f>
        <v>0</v>
      </c>
      <c r="J167" s="5">
        <f t="shared" si="25"/>
        <v>0</v>
      </c>
      <c r="K167" s="5">
        <f t="shared" si="26"/>
        <v>0</v>
      </c>
      <c r="L167" s="10">
        <f>K167*Index!$H$16</f>
        <v>0</v>
      </c>
      <c r="N167" s="7"/>
      <c r="O167" s="5">
        <f t="shared" si="27"/>
        <v>0</v>
      </c>
      <c r="P167" s="5">
        <f>O167*(Index!$G$16/Index!$G$7)</f>
        <v>0</v>
      </c>
      <c r="R167" s="7" t="s">
        <v>1681</v>
      </c>
      <c r="S167" s="8" t="str">
        <f t="shared" si="24"/>
        <v>vrij</v>
      </c>
    </row>
    <row r="168" spans="1:19">
      <c r="A168" s="2" t="s">
        <v>1459</v>
      </c>
      <c r="B168" s="2" t="s">
        <v>1473</v>
      </c>
      <c r="C168" s="2" t="s">
        <v>197</v>
      </c>
      <c r="D168" s="6"/>
      <c r="E168" s="6"/>
      <c r="F168" s="6"/>
      <c r="G168" s="6"/>
      <c r="H168" s="7"/>
      <c r="I168" s="8">
        <f t="shared" si="28"/>
        <v>0</v>
      </c>
      <c r="J168" s="5">
        <f t="shared" si="25"/>
        <v>0</v>
      </c>
      <c r="K168" s="5">
        <f t="shared" si="26"/>
        <v>0</v>
      </c>
      <c r="L168" s="10">
        <f>K168*Index!$H$16</f>
        <v>0</v>
      </c>
      <c r="N168" s="7"/>
      <c r="O168" s="5">
        <f t="shared" si="27"/>
        <v>0</v>
      </c>
      <c r="P168" s="5">
        <f>O168*(Index!$G$16/Index!$G$7)</f>
        <v>0</v>
      </c>
      <c r="R168" s="7" t="s">
        <v>1681</v>
      </c>
      <c r="S168" s="8" t="str">
        <f t="shared" si="24"/>
        <v>vrij</v>
      </c>
    </row>
    <row r="169" spans="1:19">
      <c r="A169" s="2" t="s">
        <v>1460</v>
      </c>
      <c r="B169" s="2" t="s">
        <v>1483</v>
      </c>
      <c r="C169" s="2" t="s">
        <v>197</v>
      </c>
      <c r="D169" s="6"/>
      <c r="E169" s="6"/>
      <c r="F169" s="6"/>
      <c r="G169" s="6"/>
      <c r="H169" s="7"/>
      <c r="I169" s="8">
        <f t="shared" si="28"/>
        <v>0</v>
      </c>
      <c r="J169" s="5">
        <f t="shared" si="25"/>
        <v>0</v>
      </c>
      <c r="K169" s="5">
        <f t="shared" si="26"/>
        <v>0</v>
      </c>
      <c r="L169" s="10">
        <f>K169*Index!$H$16</f>
        <v>0</v>
      </c>
      <c r="N169" s="7"/>
      <c r="O169" s="5">
        <f t="shared" si="27"/>
        <v>0</v>
      </c>
      <c r="P169" s="5">
        <f>O169*(Index!$G$16/Index!$G$7)</f>
        <v>0</v>
      </c>
      <c r="R169" s="7" t="s">
        <v>1681</v>
      </c>
      <c r="S169" s="8" t="str">
        <f t="shared" si="24"/>
        <v>vrij</v>
      </c>
    </row>
    <row r="170" spans="1:19">
      <c r="A170" s="2" t="s">
        <v>1461</v>
      </c>
      <c r="B170" s="2" t="s">
        <v>1484</v>
      </c>
      <c r="C170" s="2" t="s">
        <v>197</v>
      </c>
      <c r="D170" s="6"/>
      <c r="E170" s="6"/>
      <c r="F170" s="6"/>
      <c r="G170" s="6"/>
      <c r="H170" s="7"/>
      <c r="I170" s="8">
        <f t="shared" si="28"/>
        <v>0</v>
      </c>
      <c r="J170" s="5">
        <f t="shared" si="25"/>
        <v>0</v>
      </c>
      <c r="K170" s="5">
        <f t="shared" si="26"/>
        <v>0</v>
      </c>
      <c r="L170" s="10">
        <f>K170*Index!$H$16</f>
        <v>0</v>
      </c>
      <c r="N170" s="7"/>
      <c r="O170" s="5">
        <f t="shared" si="27"/>
        <v>0</v>
      </c>
      <c r="P170" s="5">
        <f>O170*(Index!$G$16/Index!$G$7)</f>
        <v>0</v>
      </c>
      <c r="R170" s="7" t="s">
        <v>1681</v>
      </c>
      <c r="S170" s="8" t="str">
        <f t="shared" si="24"/>
        <v>vrij</v>
      </c>
    </row>
    <row r="171" spans="1:19">
      <c r="A171" s="2" t="s">
        <v>1603</v>
      </c>
      <c r="B171" s="2" t="s">
        <v>1474</v>
      </c>
      <c r="C171" s="2" t="s">
        <v>197</v>
      </c>
      <c r="D171" s="6"/>
      <c r="E171" s="6"/>
      <c r="F171" s="6"/>
      <c r="G171" s="6"/>
      <c r="H171" s="7"/>
      <c r="I171" s="8">
        <f t="shared" si="28"/>
        <v>0</v>
      </c>
      <c r="J171" s="5">
        <f t="shared" si="25"/>
        <v>0</v>
      </c>
      <c r="K171" s="5">
        <f t="shared" si="26"/>
        <v>0</v>
      </c>
      <c r="L171" s="10">
        <f>K171*Index!$H$16</f>
        <v>0</v>
      </c>
      <c r="N171" s="7"/>
      <c r="O171" s="5">
        <f t="shared" si="27"/>
        <v>0</v>
      </c>
      <c r="P171" s="5">
        <f>O171*(Index!$G$16/Index!$G$7)</f>
        <v>0</v>
      </c>
      <c r="R171" s="7" t="s">
        <v>1681</v>
      </c>
      <c r="S171" s="8" t="str">
        <f t="shared" si="24"/>
        <v>vrij</v>
      </c>
    </row>
    <row r="172" spans="1:19">
      <c r="A172" s="2" t="s">
        <v>1604</v>
      </c>
      <c r="B172" s="2" t="s">
        <v>1475</v>
      </c>
      <c r="C172" s="2" t="s">
        <v>197</v>
      </c>
      <c r="D172" s="6"/>
      <c r="E172" s="6"/>
      <c r="F172" s="6"/>
      <c r="G172" s="6"/>
      <c r="H172" s="7"/>
      <c r="I172" s="8">
        <f t="shared" si="28"/>
        <v>0</v>
      </c>
      <c r="J172" s="5">
        <f t="shared" si="25"/>
        <v>0</v>
      </c>
      <c r="K172" s="5">
        <f t="shared" si="26"/>
        <v>0</v>
      </c>
      <c r="L172" s="10">
        <f>K172*Index!$H$16</f>
        <v>0</v>
      </c>
      <c r="N172" s="7"/>
      <c r="O172" s="5">
        <f t="shared" si="27"/>
        <v>0</v>
      </c>
      <c r="P172" s="5">
        <f>O172*(Index!$G$16/Index!$G$7)</f>
        <v>0</v>
      </c>
      <c r="R172" s="7" t="s">
        <v>1681</v>
      </c>
      <c r="S172" s="8" t="str">
        <f t="shared" si="24"/>
        <v>vrij</v>
      </c>
    </row>
    <row r="173" spans="1:19">
      <c r="A173" s="2" t="s">
        <v>1605</v>
      </c>
      <c r="B173" s="2" t="s">
        <v>1476</v>
      </c>
      <c r="C173" s="2" t="s">
        <v>197</v>
      </c>
      <c r="D173" s="6"/>
      <c r="E173" s="6"/>
      <c r="F173" s="6"/>
      <c r="G173" s="6"/>
      <c r="H173" s="7"/>
      <c r="I173" s="8">
        <f t="shared" si="28"/>
        <v>0</v>
      </c>
      <c r="J173" s="5">
        <f t="shared" si="25"/>
        <v>0</v>
      </c>
      <c r="K173" s="5">
        <f t="shared" si="26"/>
        <v>0</v>
      </c>
      <c r="L173" s="10">
        <f>K173*Index!$H$16</f>
        <v>0</v>
      </c>
      <c r="N173" s="7"/>
      <c r="O173" s="5">
        <f t="shared" si="27"/>
        <v>0</v>
      </c>
      <c r="P173" s="5">
        <f>O173*(Index!$G$16/Index!$G$7)</f>
        <v>0</v>
      </c>
      <c r="R173" s="7" t="s">
        <v>1681</v>
      </c>
      <c r="S173" s="8" t="str">
        <f t="shared" si="24"/>
        <v>vrij</v>
      </c>
    </row>
    <row r="174" spans="1:19">
      <c r="A174" s="2" t="s">
        <v>1606</v>
      </c>
      <c r="B174" s="2" t="s">
        <v>1477</v>
      </c>
      <c r="C174" s="2" t="s">
        <v>197</v>
      </c>
      <c r="D174" s="6"/>
      <c r="E174" s="6"/>
      <c r="F174" s="6"/>
      <c r="G174" s="6"/>
      <c r="H174" s="7"/>
      <c r="I174" s="8">
        <f t="shared" si="28"/>
        <v>0</v>
      </c>
      <c r="J174" s="5">
        <f t="shared" si="25"/>
        <v>0</v>
      </c>
      <c r="K174" s="5">
        <f t="shared" si="26"/>
        <v>0</v>
      </c>
      <c r="L174" s="10">
        <f>K174*Index!$H$16</f>
        <v>0</v>
      </c>
      <c r="N174" s="7"/>
      <c r="O174" s="5">
        <f t="shared" si="27"/>
        <v>0</v>
      </c>
      <c r="P174" s="5">
        <f>O174*(Index!$G$16/Index!$G$7)</f>
        <v>0</v>
      </c>
      <c r="R174" s="7" t="s">
        <v>1681</v>
      </c>
      <c r="S174" s="8" t="str">
        <f t="shared" si="24"/>
        <v>vrij</v>
      </c>
    </row>
    <row r="175" spans="1:19">
      <c r="A175" s="2" t="s">
        <v>1607</v>
      </c>
      <c r="B175" s="2" t="s">
        <v>1478</v>
      </c>
      <c r="C175" s="2" t="s">
        <v>197</v>
      </c>
      <c r="D175" s="6"/>
      <c r="E175" s="6"/>
      <c r="F175" s="6"/>
      <c r="G175" s="6"/>
      <c r="H175" s="7"/>
      <c r="I175" s="8">
        <f t="shared" si="28"/>
        <v>0</v>
      </c>
      <c r="J175" s="5">
        <f t="shared" si="25"/>
        <v>0</v>
      </c>
      <c r="K175" s="5">
        <f t="shared" si="26"/>
        <v>0</v>
      </c>
      <c r="L175" s="10">
        <f>K175*Index!$H$16</f>
        <v>0</v>
      </c>
      <c r="N175" s="7"/>
      <c r="O175" s="5">
        <f t="shared" si="27"/>
        <v>0</v>
      </c>
      <c r="P175" s="5">
        <f>O175*(Index!$G$16/Index!$G$7)</f>
        <v>0</v>
      </c>
      <c r="R175" s="7" t="s">
        <v>1681</v>
      </c>
      <c r="S175" s="8" t="str">
        <f t="shared" si="24"/>
        <v>vrij</v>
      </c>
    </row>
    <row r="176" spans="1:19">
      <c r="A176" s="2" t="s">
        <v>1608</v>
      </c>
      <c r="B176" s="2" t="s">
        <v>1479</v>
      </c>
      <c r="C176" s="2" t="s">
        <v>197</v>
      </c>
      <c r="D176" s="6"/>
      <c r="E176" s="6"/>
      <c r="F176" s="6"/>
      <c r="G176" s="6"/>
      <c r="H176" s="7"/>
      <c r="I176" s="8">
        <f t="shared" si="28"/>
        <v>0</v>
      </c>
      <c r="J176" s="5">
        <f t="shared" si="25"/>
        <v>0</v>
      </c>
      <c r="K176" s="5">
        <f t="shared" si="26"/>
        <v>0</v>
      </c>
      <c r="L176" s="10">
        <f>K176*Index!$H$16</f>
        <v>0</v>
      </c>
      <c r="N176" s="7"/>
      <c r="O176" s="5">
        <f t="shared" si="27"/>
        <v>0</v>
      </c>
      <c r="P176" s="5">
        <f>O176*(Index!$G$16/Index!$G$7)</f>
        <v>0</v>
      </c>
      <c r="R176" s="7" t="s">
        <v>1681</v>
      </c>
      <c r="S176" s="8" t="str">
        <f t="shared" si="24"/>
        <v>vrij</v>
      </c>
    </row>
    <row r="177" spans="1:19">
      <c r="A177" s="2" t="s">
        <v>1609</v>
      </c>
      <c r="B177" s="2" t="s">
        <v>1480</v>
      </c>
      <c r="C177" s="2" t="s">
        <v>197</v>
      </c>
      <c r="D177" s="6"/>
      <c r="E177" s="6"/>
      <c r="F177" s="6"/>
      <c r="G177" s="6"/>
      <c r="H177" s="7"/>
      <c r="I177" s="8">
        <f t="shared" si="28"/>
        <v>0</v>
      </c>
      <c r="J177" s="5">
        <f t="shared" si="25"/>
        <v>0</v>
      </c>
      <c r="K177" s="5">
        <f t="shared" si="26"/>
        <v>0</v>
      </c>
      <c r="L177" s="10">
        <f>K177*Index!$H$16</f>
        <v>0</v>
      </c>
      <c r="N177" s="7"/>
      <c r="O177" s="5">
        <f t="shared" si="27"/>
        <v>0</v>
      </c>
      <c r="P177" s="5">
        <f>O177*(Index!$G$16/Index!$G$7)</f>
        <v>0</v>
      </c>
      <c r="R177" s="7" t="s">
        <v>1681</v>
      </c>
      <c r="S177" s="8" t="str">
        <f t="shared" si="24"/>
        <v>vrij</v>
      </c>
    </row>
    <row r="178" spans="1:19">
      <c r="A178" s="2" t="s">
        <v>1610</v>
      </c>
      <c r="B178" s="2" t="s">
        <v>1481</v>
      </c>
      <c r="C178" s="2" t="s">
        <v>197</v>
      </c>
      <c r="D178" s="6"/>
      <c r="E178" s="6"/>
      <c r="F178" s="6"/>
      <c r="G178" s="6"/>
      <c r="H178" s="7"/>
      <c r="I178" s="8">
        <f t="shared" si="28"/>
        <v>0</v>
      </c>
      <c r="J178" s="5">
        <f t="shared" si="25"/>
        <v>0</v>
      </c>
      <c r="K178" s="5">
        <f t="shared" si="26"/>
        <v>0</v>
      </c>
      <c r="L178" s="10">
        <f>K178*Index!$H$16</f>
        <v>0</v>
      </c>
      <c r="N178" s="7"/>
      <c r="O178" s="5">
        <f t="shared" si="27"/>
        <v>0</v>
      </c>
      <c r="P178" s="5">
        <f>O178*(Index!$G$16/Index!$G$7)</f>
        <v>0</v>
      </c>
      <c r="R178" s="7" t="s">
        <v>1681</v>
      </c>
      <c r="S178" s="8" t="str">
        <f t="shared" si="24"/>
        <v>vrij</v>
      </c>
    </row>
    <row r="179" spans="1:19">
      <c r="A179" s="2" t="s">
        <v>1611</v>
      </c>
      <c r="B179" s="2" t="s">
        <v>1482</v>
      </c>
      <c r="C179" s="2" t="s">
        <v>197</v>
      </c>
      <c r="D179" s="6"/>
      <c r="E179" s="6"/>
      <c r="F179" s="6"/>
      <c r="G179" s="6"/>
      <c r="H179" s="7"/>
      <c r="I179" s="8">
        <f t="shared" si="28"/>
        <v>0</v>
      </c>
      <c r="J179" s="5">
        <f t="shared" si="25"/>
        <v>0</v>
      </c>
      <c r="K179" s="5">
        <f t="shared" si="26"/>
        <v>0</v>
      </c>
      <c r="L179" s="10">
        <f>K179*Index!$H$16</f>
        <v>0</v>
      </c>
      <c r="N179" s="7"/>
      <c r="O179" s="5">
        <f t="shared" si="27"/>
        <v>0</v>
      </c>
      <c r="P179" s="5">
        <f>O179*(Index!$G$16/Index!$G$7)</f>
        <v>0</v>
      </c>
      <c r="R179" s="7" t="s">
        <v>1681</v>
      </c>
      <c r="S179" s="8" t="str">
        <f t="shared" si="24"/>
        <v>vrij</v>
      </c>
    </row>
    <row r="180" spans="1:19">
      <c r="A180" s="2" t="s">
        <v>1620</v>
      </c>
      <c r="B180" s="2" t="s">
        <v>1621</v>
      </c>
      <c r="C180" s="2" t="s">
        <v>22</v>
      </c>
      <c r="D180" s="6"/>
      <c r="E180" s="6"/>
      <c r="F180" s="6"/>
      <c r="G180" s="6"/>
      <c r="H180" s="7"/>
      <c r="I180" s="8">
        <f t="shared" ref="I180" si="29">ROUND(G180*SUM(D180:E180),2)</f>
        <v>0</v>
      </c>
      <c r="J180" s="5">
        <f t="shared" ref="J180" si="30">H180*(1.0041)</f>
        <v>0</v>
      </c>
      <c r="K180" s="5">
        <f t="shared" ref="K180" si="31">J180*(1.0155)</f>
        <v>0</v>
      </c>
      <c r="L180" s="10">
        <f>K180*Index!$H$16</f>
        <v>0</v>
      </c>
      <c r="N180" s="7"/>
      <c r="O180" s="5">
        <f t="shared" ref="O180" si="32">N180*(1.0155)</f>
        <v>0</v>
      </c>
      <c r="P180" s="5">
        <f>O180*(Index!$G$16/Index!$G$7)</f>
        <v>0</v>
      </c>
      <c r="R180" s="7" t="s">
        <v>1681</v>
      </c>
      <c r="S180" s="8" t="str">
        <f t="shared" si="24"/>
        <v>vrij</v>
      </c>
    </row>
  </sheetData>
  <autoFilter ref="A1:S179" xr:uid="{00000000-0009-0000-0000-000004000000}">
    <sortState xmlns:xlrd2="http://schemas.microsoft.com/office/spreadsheetml/2017/richdata2" ref="A2:S179">
      <sortCondition ref="A1:A179"/>
    </sortState>
  </autoFilter>
  <conditionalFormatting sqref="I2:I180">
    <cfRule type="cellIs" dxfId="17" priority="1" operator="notEqual">
      <formula>ROUND($H2, 2)</formula>
    </cfRule>
    <cfRule type="cellIs" dxfId="16" priority="2" operator="equal">
      <formula>ROUND($H2, 2)</formula>
    </cfRule>
  </conditionalFormatting>
  <conditionalFormatting sqref="I9:I14 I16:I121">
    <cfRule type="cellIs" dxfId="15" priority="26" operator="equal">
      <formula>ROUND($H8,2)</formula>
    </cfRule>
    <cfRule type="cellIs" dxfId="14" priority="25" operator="notEqual">
      <formula>ROUND($H8,2)</formula>
    </cfRule>
  </conditionalFormatting>
  <conditionalFormatting sqref="I15">
    <cfRule type="cellIs" dxfId="13" priority="58" operator="equal">
      <formula>ROUND(#REF!,2)</formula>
    </cfRule>
    <cfRule type="cellIs" dxfId="12" priority="57" operator="notEqual">
      <formula>ROUND(#REF!,2)</formula>
    </cfRule>
  </conditionalFormatting>
  <conditionalFormatting sqref="I122:I180">
    <cfRule type="cellIs" dxfId="11" priority="4" operator="equal">
      <formula>ROUND(#REF!,2)</formula>
    </cfRule>
    <cfRule type="cellIs" dxfId="10" priority="3" operator="notEqual">
      <formula>ROUND(#REF!,2)</formula>
    </cfRule>
  </conditionalFormatting>
  <conditionalFormatting sqref="S2:S180">
    <cfRule type="cellIs" dxfId="9" priority="28" operator="notEqual">
      <formula>ROUND($R2, 2)</formula>
    </cfRule>
    <cfRule type="cellIs" dxfId="8" priority="27" operator="equal">
      <formula>ROUND($R2, 2)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workbookViewId="0">
      <pane xSplit="3" ySplit="1" topLeftCell="K2" activePane="bottomRight" state="frozen"/>
      <selection pane="topRight" activeCell="D1" sqref="D1"/>
      <selection pane="bottomLeft" activeCell="A2" sqref="A2"/>
      <selection pane="bottomRight" activeCell="F2" sqref="F2"/>
    </sheetView>
  </sheetViews>
  <sheetFormatPr baseColWidth="10" defaultColWidth="8.83203125" defaultRowHeight="15"/>
  <cols>
    <col min="1" max="1" width="14" bestFit="1" customWidth="1"/>
    <col min="2" max="2" width="48.33203125" bestFit="1" customWidth="1"/>
    <col min="3" max="3" width="20.5" bestFit="1" customWidth="1"/>
    <col min="4" max="4" width="22.6640625" bestFit="1" customWidth="1"/>
    <col min="5" max="5" width="24.5" bestFit="1" customWidth="1"/>
    <col min="6" max="6" width="31.33203125" bestFit="1" customWidth="1"/>
    <col min="7" max="7" width="12.5" bestFit="1" customWidth="1"/>
    <col min="8" max="8" width="18.6640625" bestFit="1" customWidth="1"/>
    <col min="9" max="9" width="25" bestFit="1" customWidth="1"/>
    <col min="10" max="10" width="28.1640625" bestFit="1" customWidth="1"/>
    <col min="11" max="11" width="28.1640625" customWidth="1"/>
    <col min="13" max="13" width="21.5" bestFit="1" customWidth="1"/>
    <col min="14" max="14" width="28.1640625" bestFit="1" customWidth="1"/>
    <col min="15" max="15" width="23.1640625" bestFit="1" customWidth="1"/>
    <col min="17" max="17" width="9.33203125" bestFit="1" customWidth="1"/>
    <col min="18" max="18" width="12.5" bestFit="1" customWidth="1"/>
    <col min="19" max="19" width="14.1640625" customWidth="1"/>
  </cols>
  <sheetData>
    <row r="1" spans="1:19">
      <c r="A1" s="1" t="s">
        <v>1430</v>
      </c>
      <c r="B1" s="1" t="s">
        <v>52</v>
      </c>
      <c r="C1" s="1" t="s">
        <v>20</v>
      </c>
      <c r="D1" s="3" t="s">
        <v>5</v>
      </c>
      <c r="E1" s="3" t="s">
        <v>6</v>
      </c>
      <c r="F1" s="3" t="s">
        <v>1661</v>
      </c>
      <c r="G1" s="3" t="s">
        <v>7</v>
      </c>
      <c r="H1" s="3" t="s">
        <v>8</v>
      </c>
      <c r="I1" s="4" t="s">
        <v>10</v>
      </c>
      <c r="J1" s="4" t="s">
        <v>11</v>
      </c>
      <c r="K1" s="11" t="s">
        <v>1660</v>
      </c>
      <c r="M1" s="3" t="s">
        <v>9</v>
      </c>
      <c r="N1" s="4" t="s">
        <v>11</v>
      </c>
      <c r="O1" s="11" t="s">
        <v>1623</v>
      </c>
      <c r="Q1" s="3" t="s">
        <v>13</v>
      </c>
      <c r="R1" s="3" t="s">
        <v>14</v>
      </c>
    </row>
    <row r="2" spans="1:19">
      <c r="A2" s="2" t="s">
        <v>1411</v>
      </c>
      <c r="B2" s="2" t="s">
        <v>183</v>
      </c>
      <c r="C2" s="2" t="s">
        <v>197</v>
      </c>
      <c r="D2" s="16">
        <v>8.4132324632824904</v>
      </c>
      <c r="E2" s="13"/>
      <c r="F2" s="7">
        <v>1.6292000000000002</v>
      </c>
      <c r="G2" s="7">
        <v>13.706838329179835</v>
      </c>
      <c r="H2" s="8">
        <f>ROUND(D2 * F2, 2)</f>
        <v>13.71</v>
      </c>
      <c r="I2" s="5">
        <f t="shared" ref="I2:I9" si="0">G2*(1.0041)</f>
        <v>13.763036366329471</v>
      </c>
      <c r="J2" s="5">
        <f t="shared" ref="J2:J14" si="1">I2*(1.0155)</f>
        <v>13.976363430007579</v>
      </c>
      <c r="K2" s="10">
        <f>J2*(Index!$H$16/Index!$H$10)</f>
        <v>16.551757515254632</v>
      </c>
      <c r="M2" s="7"/>
      <c r="N2" s="5"/>
      <c r="O2" s="5"/>
      <c r="Q2" s="7">
        <v>16.55</v>
      </c>
      <c r="R2" s="8">
        <f>K2</f>
        <v>16.551757515254632</v>
      </c>
    </row>
    <row r="3" spans="1:19">
      <c r="A3" s="2" t="s">
        <v>1412</v>
      </c>
      <c r="B3" s="2" t="s">
        <v>184</v>
      </c>
      <c r="C3" s="2" t="s">
        <v>197</v>
      </c>
      <c r="D3" s="16">
        <v>17.004716586392401</v>
      </c>
      <c r="E3" s="13"/>
      <c r="F3" s="7">
        <v>1.6292000000000002</v>
      </c>
      <c r="G3" s="7">
        <v>27.704084262550502</v>
      </c>
      <c r="H3" s="8">
        <f t="shared" ref="H3:H9" si="2">ROUND(D3 * F3, 2)</f>
        <v>27.7</v>
      </c>
      <c r="I3" s="5">
        <f t="shared" si="0"/>
        <v>27.817671008026959</v>
      </c>
      <c r="J3" s="5">
        <f t="shared" si="1"/>
        <v>28.248844908651378</v>
      </c>
      <c r="K3" s="10">
        <f>J3*(Index!$H$16/Index!$H$10)</f>
        <v>33.454198107796309</v>
      </c>
      <c r="M3" s="7"/>
      <c r="N3" s="5"/>
      <c r="O3" s="5"/>
      <c r="Q3" s="7">
        <v>33.450000000000003</v>
      </c>
      <c r="R3" s="8">
        <f t="shared" ref="R3:R10" si="3">K3</f>
        <v>33.454198107796309</v>
      </c>
    </row>
    <row r="4" spans="1:19">
      <c r="A4" s="2" t="s">
        <v>1413</v>
      </c>
      <c r="B4" s="2" t="s">
        <v>196</v>
      </c>
      <c r="C4" s="2" t="s">
        <v>197</v>
      </c>
      <c r="D4" s="16">
        <v>31.534734934850199</v>
      </c>
      <c r="E4" s="13"/>
      <c r="F4" s="7">
        <v>1.6292000000000002</v>
      </c>
      <c r="G4" s="7">
        <v>51.376390155857948</v>
      </c>
      <c r="H4" s="8">
        <f t="shared" si="2"/>
        <v>51.38</v>
      </c>
      <c r="I4" s="5">
        <f t="shared" si="0"/>
        <v>51.587033355496963</v>
      </c>
      <c r="J4" s="5">
        <f t="shared" si="1"/>
        <v>52.386632372507172</v>
      </c>
      <c r="K4" s="10">
        <f>J4*(Index!$H$16/Index!$H$10)</f>
        <v>62.039803158585798</v>
      </c>
      <c r="M4" s="7"/>
      <c r="N4" s="5"/>
      <c r="O4" s="5"/>
      <c r="Q4" s="7">
        <v>62.04</v>
      </c>
      <c r="R4" s="8">
        <f t="shared" si="3"/>
        <v>62.039803158585798</v>
      </c>
    </row>
    <row r="5" spans="1:19">
      <c r="A5" s="2" t="s">
        <v>1414</v>
      </c>
      <c r="B5" s="2" t="s">
        <v>185</v>
      </c>
      <c r="C5" s="2" t="s">
        <v>197</v>
      </c>
      <c r="D5" s="16">
        <v>46.801956915401099</v>
      </c>
      <c r="E5" s="13"/>
      <c r="F5" s="7">
        <v>1.6292000000000002</v>
      </c>
      <c r="G5" s="7">
        <v>76.249748206571482</v>
      </c>
      <c r="H5" s="8">
        <f t="shared" si="2"/>
        <v>76.25</v>
      </c>
      <c r="I5" s="5">
        <f t="shared" si="0"/>
        <v>76.562372174218424</v>
      </c>
      <c r="J5" s="5">
        <f t="shared" si="1"/>
        <v>77.749088942918817</v>
      </c>
      <c r="K5" s="10">
        <f>J5*(Index!$H$16/Index!$H$10)</f>
        <v>92.075744428066841</v>
      </c>
      <c r="M5" s="7"/>
      <c r="N5" s="5"/>
      <c r="O5" s="5"/>
      <c r="Q5" s="7">
        <v>92.08</v>
      </c>
      <c r="R5" s="8">
        <f t="shared" si="3"/>
        <v>92.075744428066841</v>
      </c>
    </row>
    <row r="6" spans="1:19">
      <c r="A6" s="2" t="s">
        <v>1415</v>
      </c>
      <c r="B6" s="2" t="s">
        <v>186</v>
      </c>
      <c r="C6" s="2" t="s">
        <v>197</v>
      </c>
      <c r="D6" s="16">
        <v>60.4475695041438</v>
      </c>
      <c r="E6" s="13"/>
      <c r="F6" s="7">
        <v>1.6292000000000002</v>
      </c>
      <c r="G6" s="7">
        <v>98.48118023615109</v>
      </c>
      <c r="H6" s="8">
        <f t="shared" si="2"/>
        <v>98.48</v>
      </c>
      <c r="I6" s="5">
        <f t="shared" si="0"/>
        <v>98.884953075119313</v>
      </c>
      <c r="J6" s="5">
        <f t="shared" si="1"/>
        <v>100.41766984778367</v>
      </c>
      <c r="K6" s="10">
        <f>J6*(Index!$H$16/Index!$H$10)</f>
        <v>118.9214154233331</v>
      </c>
      <c r="M6" s="7"/>
      <c r="N6" s="5"/>
      <c r="O6" s="5"/>
      <c r="Q6" s="7">
        <v>118.92</v>
      </c>
      <c r="R6" s="8">
        <f t="shared" si="3"/>
        <v>118.9214154233331</v>
      </c>
    </row>
    <row r="7" spans="1:19">
      <c r="A7" s="2" t="s">
        <v>1416</v>
      </c>
      <c r="B7" s="2" t="s">
        <v>187</v>
      </c>
      <c r="C7" s="2" t="s">
        <v>197</v>
      </c>
      <c r="D7" s="16">
        <v>76.166613713908504</v>
      </c>
      <c r="E7" s="13"/>
      <c r="F7" s="7">
        <v>1.6292000000000002</v>
      </c>
      <c r="G7" s="7">
        <v>124.09064706269974</v>
      </c>
      <c r="H7" s="8">
        <f t="shared" si="2"/>
        <v>124.09</v>
      </c>
      <c r="I7" s="5">
        <f t="shared" si="0"/>
        <v>124.59941871565681</v>
      </c>
      <c r="J7" s="5">
        <f t="shared" si="1"/>
        <v>126.5307097057495</v>
      </c>
      <c r="K7" s="10">
        <f>J7*(Index!$H$16/Index!$H$10)</f>
        <v>149.84624832995675</v>
      </c>
      <c r="M7" s="7"/>
      <c r="N7" s="5"/>
      <c r="O7" s="5"/>
      <c r="Q7" s="7">
        <v>149.85</v>
      </c>
      <c r="R7" s="8">
        <f t="shared" si="3"/>
        <v>149.84624832995675</v>
      </c>
    </row>
    <row r="8" spans="1:19">
      <c r="A8" s="2" t="s">
        <v>1417</v>
      </c>
      <c r="B8" s="2" t="s">
        <v>188</v>
      </c>
      <c r="C8" s="2" t="s">
        <v>197</v>
      </c>
      <c r="D8" s="16">
        <v>92.284565542017404</v>
      </c>
      <c r="E8" s="13"/>
      <c r="F8" s="7">
        <v>1.6292000000000002</v>
      </c>
      <c r="G8" s="7">
        <v>150.35001418105477</v>
      </c>
      <c r="H8" s="8">
        <f t="shared" si="2"/>
        <v>150.35</v>
      </c>
      <c r="I8" s="5">
        <f t="shared" si="0"/>
        <v>150.96644923919709</v>
      </c>
      <c r="J8" s="5">
        <f t="shared" si="1"/>
        <v>153.30642920240464</v>
      </c>
      <c r="K8" s="10">
        <f>J8*(Index!$H$16/Index!$H$10)</f>
        <v>181.55587141070626</v>
      </c>
      <c r="M8" s="7"/>
      <c r="N8" s="5"/>
      <c r="O8" s="5"/>
      <c r="Q8" s="7">
        <v>181.56</v>
      </c>
      <c r="R8" s="8">
        <f t="shared" si="3"/>
        <v>181.55587141070626</v>
      </c>
    </row>
    <row r="9" spans="1:19">
      <c r="A9" s="2" t="s">
        <v>1418</v>
      </c>
      <c r="B9" s="2" t="s">
        <v>189</v>
      </c>
      <c r="C9" s="2" t="s">
        <v>197</v>
      </c>
      <c r="D9" s="16">
        <v>139.713189871092</v>
      </c>
      <c r="E9" s="13"/>
      <c r="F9" s="7">
        <v>1.6292000000000002</v>
      </c>
      <c r="G9" s="7">
        <v>227.6207289379831</v>
      </c>
      <c r="H9" s="8">
        <f t="shared" si="2"/>
        <v>227.62</v>
      </c>
      <c r="I9" s="5">
        <f t="shared" si="0"/>
        <v>228.55397392662883</v>
      </c>
      <c r="J9" s="5">
        <f t="shared" si="1"/>
        <v>232.09656052249159</v>
      </c>
      <c r="K9" s="10">
        <f>J9*(Index!$H$16/Index!$H$10)</f>
        <v>274.86448883011184</v>
      </c>
      <c r="M9" s="7"/>
      <c r="N9" s="5"/>
      <c r="O9" s="5"/>
      <c r="Q9" s="7">
        <v>274.86</v>
      </c>
      <c r="R9" s="8">
        <f t="shared" si="3"/>
        <v>274.86448883011184</v>
      </c>
    </row>
    <row r="10" spans="1:19">
      <c r="A10" s="2" t="s">
        <v>1419</v>
      </c>
      <c r="B10" s="2" t="s">
        <v>195</v>
      </c>
      <c r="C10" s="2" t="s">
        <v>22</v>
      </c>
      <c r="D10" s="17">
        <v>0</v>
      </c>
      <c r="E10" s="17">
        <v>15.403580604410299</v>
      </c>
      <c r="F10" s="12">
        <v>1.69665462793127</v>
      </c>
      <c r="G10" s="12">
        <v>26.134556319185101</v>
      </c>
      <c r="H10" s="8">
        <f t="shared" ref="H10:H13" si="4">ROUND(F10*SUM(D10:E10),2)</f>
        <v>26.13</v>
      </c>
      <c r="I10" s="5">
        <f>G10*(1.0041)</f>
        <v>26.241708000093759</v>
      </c>
      <c r="J10" s="5">
        <f t="shared" si="1"/>
        <v>26.648454474095214</v>
      </c>
      <c r="K10" s="10">
        <f>J10*Index!$H$16</f>
        <v>36.464595126932828</v>
      </c>
      <c r="M10" s="12"/>
      <c r="N10" s="5"/>
      <c r="O10" s="5"/>
      <c r="Q10" s="7">
        <v>36.46</v>
      </c>
      <c r="R10" s="8">
        <f t="shared" si="3"/>
        <v>36.464595126932828</v>
      </c>
      <c r="S10" s="25"/>
    </row>
    <row r="11" spans="1:19">
      <c r="A11" s="2" t="s">
        <v>1420</v>
      </c>
      <c r="B11" s="2" t="s">
        <v>194</v>
      </c>
      <c r="C11" s="2" t="s">
        <v>22</v>
      </c>
      <c r="D11" s="17">
        <v>0</v>
      </c>
      <c r="E11" s="17">
        <v>38.896604749877703</v>
      </c>
      <c r="F11" s="12">
        <v>1.72929870693098</v>
      </c>
      <c r="G11" s="12">
        <v>67.263848297968906</v>
      </c>
      <c r="H11" s="8">
        <f t="shared" si="4"/>
        <v>67.260000000000005</v>
      </c>
      <c r="I11" s="5">
        <f t="shared" ref="I11:I14" si="5">G11*(1.0041)</f>
        <v>67.539630075990573</v>
      </c>
      <c r="J11" s="5">
        <f t="shared" si="1"/>
        <v>68.586494342168436</v>
      </c>
      <c r="K11" s="10">
        <f>J11*Index!$H$16</f>
        <v>93.850799107093664</v>
      </c>
      <c r="M11" s="12"/>
      <c r="N11" s="5"/>
      <c r="O11" s="5"/>
      <c r="Q11" s="7">
        <v>93.85</v>
      </c>
      <c r="R11" s="8">
        <f>K11+O11</f>
        <v>93.850799107093664</v>
      </c>
      <c r="S11" s="25"/>
    </row>
    <row r="12" spans="1:19">
      <c r="A12" s="2" t="s">
        <v>1421</v>
      </c>
      <c r="B12" s="2" t="s">
        <v>193</v>
      </c>
      <c r="C12" s="2" t="s">
        <v>23</v>
      </c>
      <c r="D12" s="17">
        <v>0</v>
      </c>
      <c r="E12" s="17">
        <v>23.915673452469601</v>
      </c>
      <c r="F12" s="12">
        <v>1.73143882082003</v>
      </c>
      <c r="G12" s="12">
        <v>41.4085254416608</v>
      </c>
      <c r="H12" s="8">
        <f t="shared" si="4"/>
        <v>41.41</v>
      </c>
      <c r="I12" s="5">
        <f t="shared" si="5"/>
        <v>41.57830039597161</v>
      </c>
      <c r="J12" s="5">
        <f t="shared" si="1"/>
        <v>42.22276405210917</v>
      </c>
      <c r="K12" s="10">
        <f>J12*Index!$H$16</f>
        <v>57.775808266736242</v>
      </c>
      <c r="M12" s="12"/>
      <c r="N12" s="5"/>
      <c r="O12" s="5"/>
      <c r="Q12" s="7">
        <v>57.78</v>
      </c>
      <c r="R12" s="8">
        <f t="shared" ref="R12:R14" si="6">K12+O12</f>
        <v>57.775808266736242</v>
      </c>
      <c r="S12" s="25"/>
    </row>
    <row r="13" spans="1:19">
      <c r="A13" s="2" t="s">
        <v>1422</v>
      </c>
      <c r="B13" s="2" t="s">
        <v>192</v>
      </c>
      <c r="C13" s="2" t="s">
        <v>23</v>
      </c>
      <c r="D13" s="17">
        <v>0</v>
      </c>
      <c r="E13" s="17">
        <v>68.472943970048902</v>
      </c>
      <c r="F13" s="12">
        <v>1.72587877310035</v>
      </c>
      <c r="G13" s="12">
        <v>118.176000529597</v>
      </c>
      <c r="H13" s="8">
        <f t="shared" si="4"/>
        <v>118.18</v>
      </c>
      <c r="I13" s="5">
        <f t="shared" si="5"/>
        <v>118.66052213176835</v>
      </c>
      <c r="J13" s="5">
        <f t="shared" si="1"/>
        <v>120.49976022481076</v>
      </c>
      <c r="K13" s="10">
        <f>J13*Index!$H$16</f>
        <v>164.88667189917385</v>
      </c>
      <c r="M13" s="12"/>
      <c r="N13" s="5"/>
      <c r="O13" s="5"/>
      <c r="Q13" s="7">
        <v>164.89</v>
      </c>
      <c r="R13" s="8">
        <f t="shared" si="6"/>
        <v>164.88667189917385</v>
      </c>
      <c r="S13" s="25"/>
    </row>
    <row r="14" spans="1:19">
      <c r="A14" s="2" t="s">
        <v>1423</v>
      </c>
      <c r="B14" s="2" t="s">
        <v>191</v>
      </c>
      <c r="C14" s="2" t="s">
        <v>197</v>
      </c>
      <c r="D14" s="17"/>
      <c r="E14" s="13"/>
      <c r="F14" s="12"/>
      <c r="G14" s="12">
        <v>45.6400358067837</v>
      </c>
      <c r="H14" s="8">
        <f>ROUND(G14,2)</f>
        <v>45.64</v>
      </c>
      <c r="I14" s="5">
        <f t="shared" si="5"/>
        <v>45.827159953591512</v>
      </c>
      <c r="J14" s="5">
        <f t="shared" si="1"/>
        <v>46.537480932872185</v>
      </c>
      <c r="K14" s="10">
        <f>J14*(Index!$H$16/Index!$H$10)</f>
        <v>55.112841307337753</v>
      </c>
      <c r="M14" s="7">
        <v>2.5255669354838699</v>
      </c>
      <c r="N14" s="5">
        <f t="shared" ref="N14:N15" si="7">M14*(1.0155)</f>
        <v>2.5647132229838703</v>
      </c>
      <c r="O14" s="5">
        <f>N14*(Index!$G$16/Index!$G$11)</f>
        <v>2.7619156256448636</v>
      </c>
      <c r="Q14" s="7">
        <v>57.87</v>
      </c>
      <c r="R14" s="8">
        <f t="shared" si="6"/>
        <v>57.874756932982613</v>
      </c>
      <c r="S14" s="25"/>
    </row>
    <row r="15" spans="1:19">
      <c r="A15" s="2" t="s">
        <v>1424</v>
      </c>
      <c r="B15" s="2" t="s">
        <v>190</v>
      </c>
      <c r="C15" s="2" t="s">
        <v>197</v>
      </c>
      <c r="D15" s="17"/>
      <c r="E15" s="13"/>
      <c r="F15" s="12"/>
      <c r="G15" s="12">
        <v>201.65</v>
      </c>
      <c r="H15" s="8">
        <v>201.65</v>
      </c>
      <c r="I15" s="5"/>
      <c r="J15" s="5"/>
      <c r="K15" s="10"/>
      <c r="M15" s="7"/>
      <c r="N15" s="5">
        <f t="shared" si="7"/>
        <v>0</v>
      </c>
      <c r="O15" s="5"/>
      <c r="Q15" s="7">
        <v>201.65</v>
      </c>
      <c r="R15" s="8">
        <f>G15</f>
        <v>201.65</v>
      </c>
      <c r="S15" s="25"/>
    </row>
    <row r="16" spans="1:19">
      <c r="A16" s="2" t="s">
        <v>1591</v>
      </c>
      <c r="B16" s="2" t="s">
        <v>1592</v>
      </c>
      <c r="C16" s="2" t="s">
        <v>197</v>
      </c>
      <c r="D16" s="17">
        <v>8.1493615440822396</v>
      </c>
      <c r="E16" s="13">
        <v>67.511122854736499</v>
      </c>
      <c r="F16" s="12">
        <v>1.77846888235678</v>
      </c>
      <c r="G16" s="12">
        <v>134.55981712734001</v>
      </c>
      <c r="H16" s="8">
        <f t="shared" ref="H16" si="8">ROUND(F16*SUM(D16:E16),2)</f>
        <v>134.56</v>
      </c>
      <c r="I16" s="5">
        <f>G16*(1.0041)</f>
        <v>135.11151237756209</v>
      </c>
      <c r="J16" s="5">
        <f t="shared" ref="J16" si="9">I16*(1.0155)</f>
        <v>137.2057408194143</v>
      </c>
      <c r="K16" s="10">
        <f>J16*Index!$H$16</f>
        <v>187.74641482245636</v>
      </c>
      <c r="M16" s="7">
        <v>6.8794337554476597</v>
      </c>
      <c r="N16" s="5">
        <f t="shared" ref="N16" si="10">M16*(1.0155)</f>
        <v>6.9860649786570992</v>
      </c>
      <c r="O16" s="5">
        <f>N16*(Index!$G$16/Index!$G$7)</f>
        <v>7.9040912926402065</v>
      </c>
      <c r="Q16" s="7">
        <v>195.65</v>
      </c>
      <c r="R16" s="8">
        <f>K16+O16</f>
        <v>195.65050611509656</v>
      </c>
      <c r="S16" s="25"/>
    </row>
    <row r="23" spans="9:11">
      <c r="I23" s="14"/>
      <c r="J23" s="14"/>
      <c r="K23" s="14"/>
    </row>
    <row r="24" spans="9:11">
      <c r="I24" s="14"/>
      <c r="J24" s="14"/>
      <c r="K24" s="14"/>
    </row>
    <row r="25" spans="9:11">
      <c r="I25" s="14"/>
      <c r="J25" s="14"/>
      <c r="K25" s="14"/>
    </row>
    <row r="26" spans="9:11">
      <c r="I26" s="14"/>
      <c r="J26" s="14"/>
      <c r="K26" s="14"/>
    </row>
    <row r="27" spans="9:11">
      <c r="I27" s="14"/>
      <c r="J27" s="14"/>
      <c r="K27" s="14"/>
    </row>
    <row r="28" spans="9:11">
      <c r="I28" s="14"/>
      <c r="J28" s="14"/>
      <c r="K28" s="14"/>
    </row>
    <row r="29" spans="9:11">
      <c r="I29" s="14"/>
      <c r="J29" s="14"/>
      <c r="K29" s="14"/>
    </row>
    <row r="30" spans="9:11">
      <c r="I30" s="14"/>
      <c r="J30" s="14"/>
      <c r="K30" s="14"/>
    </row>
    <row r="31" spans="9:11">
      <c r="I31" s="14"/>
      <c r="J31" s="14"/>
      <c r="K31" s="14"/>
    </row>
  </sheetData>
  <conditionalFormatting sqref="H2:H16">
    <cfRule type="cellIs" dxfId="7" priority="3" operator="notEqual">
      <formula>ROUND($G2,2)</formula>
    </cfRule>
    <cfRule type="cellIs" dxfId="6" priority="4" operator="equal">
      <formula>ROUND($G2,2)</formula>
    </cfRule>
  </conditionalFormatting>
  <conditionalFormatting sqref="R2:R16">
    <cfRule type="expression" dxfId="5" priority="1">
      <formula>ROUND($Q2, 2) &lt;&gt; ROUND($R2, 2)</formula>
    </cfRule>
    <cfRule type="expression" dxfId="4" priority="2">
      <formula>ROUND($Q2, 2) = ROUND($R2, 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"/>
  <sheetViews>
    <sheetView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M3" sqref="M3"/>
    </sheetView>
  </sheetViews>
  <sheetFormatPr baseColWidth="10" defaultColWidth="9.1640625" defaultRowHeight="15"/>
  <cols>
    <col min="1" max="1" width="14" bestFit="1" customWidth="1"/>
    <col min="2" max="2" width="48.33203125" bestFit="1" customWidth="1"/>
    <col min="3" max="3" width="20.5" bestFit="1" customWidth="1"/>
    <col min="4" max="4" width="12.5" bestFit="1" customWidth="1"/>
    <col min="5" max="5" width="25" bestFit="1" customWidth="1"/>
    <col min="6" max="6" width="28.1640625" bestFit="1" customWidth="1"/>
    <col min="7" max="7" width="23.1640625" bestFit="1" customWidth="1"/>
    <col min="8" max="8" width="2.6640625" customWidth="1"/>
    <col min="9" max="9" width="21.5" bestFit="1" customWidth="1"/>
    <col min="10" max="10" width="28.1640625" bestFit="1" customWidth="1"/>
    <col min="11" max="11" width="23.1640625" bestFit="1" customWidth="1"/>
    <col min="12" max="12" width="2.83203125" customWidth="1"/>
    <col min="13" max="13" width="9.33203125" bestFit="1" customWidth="1"/>
    <col min="14" max="14" width="12.5" bestFit="1" customWidth="1"/>
  </cols>
  <sheetData>
    <row r="1" spans="1:14">
      <c r="A1" s="1" t="s">
        <v>1430</v>
      </c>
      <c r="B1" s="1" t="s">
        <v>52</v>
      </c>
      <c r="C1" s="1" t="s">
        <v>20</v>
      </c>
      <c r="D1" s="3" t="s">
        <v>7</v>
      </c>
      <c r="E1" s="4" t="s">
        <v>10</v>
      </c>
      <c r="F1" s="4" t="s">
        <v>11</v>
      </c>
      <c r="G1" s="11" t="s">
        <v>1659</v>
      </c>
      <c r="I1" s="3" t="s">
        <v>9</v>
      </c>
      <c r="J1" s="4" t="s">
        <v>11</v>
      </c>
      <c r="K1" s="11" t="s">
        <v>1659</v>
      </c>
      <c r="M1" s="3" t="s">
        <v>13</v>
      </c>
      <c r="N1" s="3" t="s">
        <v>14</v>
      </c>
    </row>
    <row r="2" spans="1:14">
      <c r="A2" s="2" t="s">
        <v>1425</v>
      </c>
      <c r="B2" s="2" t="s">
        <v>198</v>
      </c>
      <c r="C2" s="2" t="s">
        <v>22</v>
      </c>
      <c r="D2" s="7">
        <v>48.466728325190196</v>
      </c>
      <c r="E2" s="5"/>
      <c r="F2" s="5"/>
      <c r="G2" s="10">
        <f>D2 * Index!$H$16/Index!$H$10</f>
        <v>57.397586919778355</v>
      </c>
      <c r="I2" s="7"/>
      <c r="J2" s="5">
        <f>I2*(1.0155)</f>
        <v>0</v>
      </c>
      <c r="K2" s="5">
        <f>J2*Index!$G$16/Index!$G$11</f>
        <v>0</v>
      </c>
      <c r="M2" s="7">
        <v>57.397586919778398</v>
      </c>
      <c r="N2" s="8">
        <f>ROUND(G2+K2, 2)</f>
        <v>57.4</v>
      </c>
    </row>
    <row r="3" spans="1:14">
      <c r="A3" s="2" t="s">
        <v>1426</v>
      </c>
      <c r="B3" s="2" t="s">
        <v>200</v>
      </c>
      <c r="C3" s="2" t="s">
        <v>23</v>
      </c>
      <c r="D3" s="7">
        <v>237.36211325157186</v>
      </c>
      <c r="E3" s="5"/>
      <c r="F3" s="5"/>
      <c r="G3" s="10">
        <f>D3 * Index!$H$16/Index!$H$10</f>
        <v>281.10031350596438</v>
      </c>
      <c r="I3" s="7"/>
      <c r="J3" s="5">
        <f t="shared" ref="J3" si="0">I3*(1.0155)</f>
        <v>0</v>
      </c>
      <c r="K3" s="5">
        <f>J3*Index!$G$16/Index!$G$11</f>
        <v>0</v>
      </c>
      <c r="M3" s="7">
        <v>281.100313505965</v>
      </c>
      <c r="N3" s="8">
        <f t="shared" ref="N3:N4" si="1">ROUND(G3+K3, 2)</f>
        <v>281.10000000000002</v>
      </c>
    </row>
    <row r="4" spans="1:14">
      <c r="A4" s="2" t="s">
        <v>1427</v>
      </c>
      <c r="B4" s="2" t="s">
        <v>199</v>
      </c>
      <c r="C4" s="2" t="s">
        <v>23</v>
      </c>
      <c r="D4" s="7"/>
      <c r="E4" s="5">
        <f>D4*(1.0041)</f>
        <v>0</v>
      </c>
      <c r="F4" s="5">
        <f t="shared" ref="F4" si="2">E4*(1.0155)</f>
        <v>0</v>
      </c>
      <c r="G4" s="10">
        <f>D4 * Index!$H$16/Index!$H$10</f>
        <v>0</v>
      </c>
      <c r="I4" s="7">
        <v>23.359749999999998</v>
      </c>
      <c r="J4" s="5">
        <f>I4*(1)</f>
        <v>23.359749999999998</v>
      </c>
      <c r="K4" s="5">
        <f>J4*Index!$G$16/Index!$G$11</f>
        <v>25.155895777343741</v>
      </c>
      <c r="M4" s="7">
        <v>25.155895777343702</v>
      </c>
      <c r="N4" s="8">
        <f t="shared" si="1"/>
        <v>25.16</v>
      </c>
    </row>
    <row r="5" spans="1:14">
      <c r="I5" s="29"/>
    </row>
  </sheetData>
  <conditionalFormatting sqref="N2:N4">
    <cfRule type="cellIs" dxfId="3" priority="5" operator="notEqual">
      <formula>ROUND($M2, 2)</formula>
    </cfRule>
    <cfRule type="cellIs" dxfId="2" priority="6" operator="equal">
      <formula>ROUND($M2,2)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"/>
  <sheetViews>
    <sheetView workbookViewId="0">
      <pane xSplit="3" ySplit="1" topLeftCell="J2" activePane="bottomRight" state="frozen"/>
      <selection pane="topRight" activeCell="D1" sqref="D1"/>
      <selection pane="bottomLeft" activeCell="A2" sqref="A2"/>
      <selection pane="bottomRight" activeCell="Q2" sqref="Q2"/>
    </sheetView>
  </sheetViews>
  <sheetFormatPr baseColWidth="10" defaultColWidth="9.1640625" defaultRowHeight="15"/>
  <cols>
    <col min="1" max="1" width="9.1640625" style="19"/>
    <col min="2" max="2" width="47.5" style="19" bestFit="1" customWidth="1"/>
    <col min="3" max="3" width="20.5" style="19" bestFit="1" customWidth="1"/>
    <col min="4" max="4" width="22.6640625" style="19" bestFit="1" customWidth="1"/>
    <col min="5" max="5" width="31.33203125" style="19" bestFit="1" customWidth="1"/>
    <col min="6" max="6" width="16.5" style="19" bestFit="1" customWidth="1"/>
    <col min="7" max="7" width="12.5" style="19" bestFit="1" customWidth="1"/>
    <col min="8" max="8" width="25" style="19" bestFit="1" customWidth="1"/>
    <col min="9" max="9" width="28.1640625" style="19" bestFit="1" customWidth="1"/>
    <col min="10" max="10" width="23.1640625" style="19" bestFit="1" customWidth="1"/>
    <col min="11" max="11" width="2.6640625" customWidth="1"/>
    <col min="12" max="12" width="21.5" style="19" bestFit="1" customWidth="1"/>
    <col min="13" max="13" width="28.1640625" style="19" bestFit="1" customWidth="1"/>
    <col min="14" max="14" width="23.1640625" style="19" bestFit="1" customWidth="1"/>
    <col min="15" max="15" width="2.6640625" customWidth="1"/>
    <col min="16" max="16" width="9.1640625" style="19"/>
    <col min="17" max="17" width="13.5" style="19" bestFit="1" customWidth="1"/>
    <col min="18" max="18" width="12.1640625" style="19" bestFit="1" customWidth="1"/>
    <col min="19" max="16384" width="9.1640625" style="19"/>
  </cols>
  <sheetData>
    <row r="1" spans="1:18">
      <c r="A1" s="1" t="s">
        <v>1430</v>
      </c>
      <c r="B1" s="1" t="s">
        <v>52</v>
      </c>
      <c r="C1" s="1" t="s">
        <v>20</v>
      </c>
      <c r="D1" s="3" t="s">
        <v>5</v>
      </c>
      <c r="E1" s="3" t="s">
        <v>1446</v>
      </c>
      <c r="F1" s="3" t="s">
        <v>1436</v>
      </c>
      <c r="G1" s="3" t="s">
        <v>7</v>
      </c>
      <c r="H1" s="4" t="s">
        <v>10</v>
      </c>
      <c r="I1" s="4" t="s">
        <v>11</v>
      </c>
      <c r="J1" s="11" t="s">
        <v>1659</v>
      </c>
      <c r="L1" s="3" t="s">
        <v>9</v>
      </c>
      <c r="M1" s="4" t="s">
        <v>11</v>
      </c>
      <c r="N1" s="11" t="s">
        <v>1623</v>
      </c>
      <c r="P1" s="3" t="s">
        <v>13</v>
      </c>
      <c r="Q1" s="3" t="s">
        <v>14</v>
      </c>
    </row>
    <row r="2" spans="1:18">
      <c r="A2" s="2" t="s">
        <v>1593</v>
      </c>
      <c r="B2" s="2" t="s">
        <v>1447</v>
      </c>
      <c r="C2" s="2" t="s">
        <v>197</v>
      </c>
      <c r="D2" s="17">
        <v>15</v>
      </c>
      <c r="E2" s="7">
        <v>1.6</v>
      </c>
      <c r="F2" s="17">
        <v>1</v>
      </c>
      <c r="G2" s="7">
        <f>D2*E2/F2</f>
        <v>24</v>
      </c>
      <c r="H2" s="5">
        <f>G2*(1.0041)</f>
        <v>24.098399999999998</v>
      </c>
      <c r="I2" s="5">
        <f>H2*(1.0155)</f>
        <v>24.471925200000001</v>
      </c>
      <c r="J2" s="10">
        <f>I2*(Index!$H$16/Index!$H$10)</f>
        <v>28.981313620694081</v>
      </c>
      <c r="L2" s="7">
        <v>0</v>
      </c>
      <c r="M2" s="5">
        <f>L2*(1.0155)</f>
        <v>0</v>
      </c>
      <c r="N2" s="5"/>
      <c r="P2" s="7">
        <v>28.981313620694099</v>
      </c>
      <c r="Q2" s="8">
        <f>J2+N2</f>
        <v>28.981313620694081</v>
      </c>
      <c r="R2" s="23"/>
    </row>
    <row r="3" spans="1:18">
      <c r="A3" s="2" t="s">
        <v>1594</v>
      </c>
      <c r="B3" s="2" t="s">
        <v>1437</v>
      </c>
      <c r="C3" s="2" t="s">
        <v>197</v>
      </c>
      <c r="D3" s="17">
        <v>15</v>
      </c>
      <c r="E3" s="7">
        <v>1.6</v>
      </c>
      <c r="F3" s="17">
        <v>2</v>
      </c>
      <c r="G3" s="7">
        <f t="shared" ref="G3:G11" si="0">D3*E3/F3</f>
        <v>12</v>
      </c>
      <c r="H3" s="5">
        <f t="shared" ref="H3:H11" si="1">G3*(1.0041)</f>
        <v>12.049199999999999</v>
      </c>
      <c r="I3" s="5">
        <f t="shared" ref="I3:I11" si="2">H3*(1.0155)</f>
        <v>12.235962600000001</v>
      </c>
      <c r="J3" s="10">
        <f>I3*(Index!$H$16/Index!$H$10)</f>
        <v>14.490656810347041</v>
      </c>
      <c r="L3" s="7">
        <v>0</v>
      </c>
      <c r="M3" s="5">
        <f t="shared" ref="M3:M11" si="3">L3*(1.0155)</f>
        <v>0</v>
      </c>
      <c r="N3" s="5"/>
      <c r="P3" s="7">
        <v>14.490656810347</v>
      </c>
      <c r="Q3" s="8">
        <f t="shared" ref="Q3:Q11" si="4">J3+N3</f>
        <v>14.490656810347041</v>
      </c>
      <c r="R3" s="23"/>
    </row>
    <row r="4" spans="1:18">
      <c r="A4" s="2" t="s">
        <v>1595</v>
      </c>
      <c r="B4" s="2" t="s">
        <v>1438</v>
      </c>
      <c r="C4" s="2" t="s">
        <v>197</v>
      </c>
      <c r="D4" s="17">
        <v>15</v>
      </c>
      <c r="E4" s="7">
        <v>1.6</v>
      </c>
      <c r="F4" s="17">
        <v>3</v>
      </c>
      <c r="G4" s="7">
        <f t="shared" si="0"/>
        <v>8</v>
      </c>
      <c r="H4" s="5">
        <f t="shared" si="1"/>
        <v>8.0327999999999999</v>
      </c>
      <c r="I4" s="5">
        <f t="shared" si="2"/>
        <v>8.1573083999999998</v>
      </c>
      <c r="J4" s="10">
        <f>I4*(Index!$H$16/Index!$H$10)</f>
        <v>9.6604378735646925</v>
      </c>
      <c r="L4" s="7">
        <v>0</v>
      </c>
      <c r="M4" s="5">
        <f t="shared" si="3"/>
        <v>0</v>
      </c>
      <c r="N4" s="5"/>
      <c r="P4" s="7">
        <v>9.6604378735646907</v>
      </c>
      <c r="Q4" s="8">
        <f t="shared" si="4"/>
        <v>9.6604378735646925</v>
      </c>
      <c r="R4" s="23"/>
    </row>
    <row r="5" spans="1:18">
      <c r="A5" s="2" t="s">
        <v>1596</v>
      </c>
      <c r="B5" s="2" t="s">
        <v>1439</v>
      </c>
      <c r="C5" s="2" t="s">
        <v>197</v>
      </c>
      <c r="D5" s="17">
        <v>15</v>
      </c>
      <c r="E5" s="7">
        <v>1.6</v>
      </c>
      <c r="F5" s="17">
        <v>4</v>
      </c>
      <c r="G5" s="7">
        <f t="shared" si="0"/>
        <v>6</v>
      </c>
      <c r="H5" s="5">
        <f t="shared" si="1"/>
        <v>6.0245999999999995</v>
      </c>
      <c r="I5" s="5">
        <f t="shared" si="2"/>
        <v>6.1179813000000003</v>
      </c>
      <c r="J5" s="10">
        <f>I5*(Index!$H$16/Index!$H$10)</f>
        <v>7.2453284051735203</v>
      </c>
      <c r="L5" s="7">
        <v>0</v>
      </c>
      <c r="M5" s="5">
        <f t="shared" si="3"/>
        <v>0</v>
      </c>
      <c r="N5" s="5"/>
      <c r="P5" s="7">
        <v>7.2453284051735096</v>
      </c>
      <c r="Q5" s="8">
        <f t="shared" si="4"/>
        <v>7.2453284051735203</v>
      </c>
      <c r="R5" s="23"/>
    </row>
    <row r="6" spans="1:18">
      <c r="A6" s="2" t="s">
        <v>1597</v>
      </c>
      <c r="B6" s="2" t="s">
        <v>1440</v>
      </c>
      <c r="C6" s="2" t="s">
        <v>197</v>
      </c>
      <c r="D6" s="17">
        <v>15</v>
      </c>
      <c r="E6" s="7">
        <v>1.6</v>
      </c>
      <c r="F6" s="17">
        <v>5</v>
      </c>
      <c r="G6" s="7">
        <f t="shared" si="0"/>
        <v>4.8</v>
      </c>
      <c r="H6" s="5">
        <f t="shared" si="1"/>
        <v>4.81968</v>
      </c>
      <c r="I6" s="5">
        <f t="shared" si="2"/>
        <v>4.8943850400000004</v>
      </c>
      <c r="J6" s="10">
        <f>I6*(Index!$H$16/Index!$H$10)</f>
        <v>5.796262724138816</v>
      </c>
      <c r="L6" s="7">
        <v>0</v>
      </c>
      <c r="M6" s="5">
        <f t="shared" si="3"/>
        <v>0</v>
      </c>
      <c r="N6" s="5"/>
      <c r="P6" s="7">
        <v>5.7962627241388098</v>
      </c>
      <c r="Q6" s="8">
        <f t="shared" si="4"/>
        <v>5.796262724138816</v>
      </c>
      <c r="R6" s="23"/>
    </row>
    <row r="7" spans="1:18">
      <c r="A7" s="2" t="s">
        <v>1598</v>
      </c>
      <c r="B7" s="2" t="s">
        <v>1441</v>
      </c>
      <c r="C7" s="2" t="s">
        <v>197</v>
      </c>
      <c r="D7" s="17">
        <v>15</v>
      </c>
      <c r="E7" s="7">
        <v>1.6</v>
      </c>
      <c r="F7" s="17">
        <v>6</v>
      </c>
      <c r="G7" s="7">
        <f t="shared" si="0"/>
        <v>4</v>
      </c>
      <c r="H7" s="5">
        <f t="shared" si="1"/>
        <v>4.0164</v>
      </c>
      <c r="I7" s="5">
        <f t="shared" si="2"/>
        <v>4.0786541999999999</v>
      </c>
      <c r="J7" s="10">
        <f>I7*(Index!$H$16/Index!$H$10)</f>
        <v>4.8302189367823463</v>
      </c>
      <c r="L7" s="7">
        <v>0</v>
      </c>
      <c r="M7" s="5">
        <f t="shared" si="3"/>
        <v>0</v>
      </c>
      <c r="N7" s="5"/>
      <c r="P7" s="7">
        <v>4.8302189367823498</v>
      </c>
      <c r="Q7" s="8">
        <f t="shared" si="4"/>
        <v>4.8302189367823463</v>
      </c>
      <c r="R7" s="23"/>
    </row>
    <row r="8" spans="1:18">
      <c r="A8" s="2" t="s">
        <v>1599</v>
      </c>
      <c r="B8" s="2" t="s">
        <v>1442</v>
      </c>
      <c r="C8" s="2" t="s">
        <v>197</v>
      </c>
      <c r="D8" s="17">
        <v>15</v>
      </c>
      <c r="E8" s="7">
        <v>1.6</v>
      </c>
      <c r="F8" s="17">
        <v>7</v>
      </c>
      <c r="G8" s="7">
        <f t="shared" si="0"/>
        <v>3.4285714285714284</v>
      </c>
      <c r="H8" s="5">
        <f t="shared" si="1"/>
        <v>3.4426285714285711</v>
      </c>
      <c r="I8" s="5">
        <f t="shared" si="2"/>
        <v>3.4959893142857141</v>
      </c>
      <c r="J8" s="10">
        <f>I8*(Index!$H$16/Index!$H$10)</f>
        <v>4.1401876600991541</v>
      </c>
      <c r="L8" s="7">
        <v>0</v>
      </c>
      <c r="M8" s="5">
        <f t="shared" si="3"/>
        <v>0</v>
      </c>
      <c r="N8" s="5"/>
      <c r="P8" s="7">
        <v>4.1401876600991603</v>
      </c>
      <c r="Q8" s="8">
        <f t="shared" si="4"/>
        <v>4.1401876600991541</v>
      </c>
      <c r="R8" s="23"/>
    </row>
    <row r="9" spans="1:18">
      <c r="A9" s="2" t="s">
        <v>1600</v>
      </c>
      <c r="B9" s="2" t="s">
        <v>1443</v>
      </c>
      <c r="C9" s="2" t="s">
        <v>197</v>
      </c>
      <c r="D9" s="17">
        <v>15</v>
      </c>
      <c r="E9" s="7">
        <v>1.6</v>
      </c>
      <c r="F9" s="17">
        <v>8</v>
      </c>
      <c r="G9" s="7">
        <f t="shared" si="0"/>
        <v>3</v>
      </c>
      <c r="H9" s="5">
        <f t="shared" si="1"/>
        <v>3.0122999999999998</v>
      </c>
      <c r="I9" s="5">
        <f t="shared" si="2"/>
        <v>3.0589906500000001</v>
      </c>
      <c r="J9" s="10">
        <f>I9*(Index!$H$16/Index!$H$10)</f>
        <v>3.6226642025867601</v>
      </c>
      <c r="L9" s="7">
        <v>0</v>
      </c>
      <c r="M9" s="5">
        <f t="shared" si="3"/>
        <v>0</v>
      </c>
      <c r="N9" s="5"/>
      <c r="P9" s="7">
        <v>3.6226642025867601</v>
      </c>
      <c r="Q9" s="8">
        <f t="shared" si="4"/>
        <v>3.6226642025867601</v>
      </c>
      <c r="R9" s="23"/>
    </row>
    <row r="10" spans="1:18">
      <c r="A10" s="2" t="s">
        <v>1601</v>
      </c>
      <c r="B10" s="2" t="s">
        <v>1444</v>
      </c>
      <c r="C10" s="2" t="s">
        <v>197</v>
      </c>
      <c r="D10" s="17">
        <v>15</v>
      </c>
      <c r="E10" s="7">
        <v>1.6</v>
      </c>
      <c r="F10" s="17">
        <v>9</v>
      </c>
      <c r="G10" s="7">
        <f t="shared" si="0"/>
        <v>2.6666666666666665</v>
      </c>
      <c r="H10" s="5">
        <f t="shared" si="1"/>
        <v>2.6776</v>
      </c>
      <c r="I10" s="5">
        <f t="shared" si="2"/>
        <v>2.7191028000000004</v>
      </c>
      <c r="J10" s="10">
        <f>I10*(Index!$H$16/Index!$H$10)</f>
        <v>3.2201459578548981</v>
      </c>
      <c r="L10" s="7">
        <v>0</v>
      </c>
      <c r="M10" s="5">
        <f t="shared" si="3"/>
        <v>0</v>
      </c>
      <c r="N10" s="5"/>
      <c r="P10" s="7">
        <v>3.2201459578548999</v>
      </c>
      <c r="Q10" s="8">
        <f t="shared" si="4"/>
        <v>3.2201459578548981</v>
      </c>
      <c r="R10" s="23"/>
    </row>
    <row r="11" spans="1:18">
      <c r="A11" s="2" t="s">
        <v>1602</v>
      </c>
      <c r="B11" s="2" t="s">
        <v>1445</v>
      </c>
      <c r="C11" s="2" t="s">
        <v>197</v>
      </c>
      <c r="D11" s="17">
        <v>15</v>
      </c>
      <c r="E11" s="7">
        <v>1.6</v>
      </c>
      <c r="F11" s="17">
        <v>10</v>
      </c>
      <c r="G11" s="7">
        <f t="shared" si="0"/>
        <v>2.4</v>
      </c>
      <c r="H11" s="5">
        <f t="shared" si="1"/>
        <v>2.40984</v>
      </c>
      <c r="I11" s="5">
        <f t="shared" si="2"/>
        <v>2.4471925200000002</v>
      </c>
      <c r="J11" s="10">
        <f>I11*(Index!$H$16/Index!$H$10)</f>
        <v>2.898131362069408</v>
      </c>
      <c r="L11" s="7">
        <v>0</v>
      </c>
      <c r="M11" s="5">
        <f t="shared" si="3"/>
        <v>0</v>
      </c>
      <c r="N11" s="5"/>
      <c r="P11" s="7">
        <v>2.8981313620694098</v>
      </c>
      <c r="Q11" s="8">
        <f t="shared" si="4"/>
        <v>2.898131362069408</v>
      </c>
      <c r="R11" s="23"/>
    </row>
  </sheetData>
  <phoneticPr fontId="34" type="noConversion"/>
  <conditionalFormatting sqref="Q2:Q11">
    <cfRule type="expression" dxfId="1" priority="1">
      <formula xml:space="preserve"> ROUND($P2, 2) &lt;&gt; ROUND($Q2, 2)</formula>
    </cfRule>
    <cfRule type="expression" dxfId="0" priority="2">
      <formula xml:space="preserve"> ROUND($P2, 2) = ROUND($Q2, 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tarieven</TermName>
          <TermId xmlns="http://schemas.microsoft.com/office/infopath/2007/PartnerControls">262aebd8-ac9f-4ffd-9792-896fa4206654</TermId>
        </TermInfo>
        <TermInfo xmlns="http://schemas.microsoft.com/office/infopath/2007/PartnerControls">
          <TermName xmlns="http://schemas.microsoft.com/office/infopath/2007/PartnerControls">verantwoording</TermName>
          <TermId xmlns="http://schemas.microsoft.com/office/infopath/2007/PartnerControls">60efa0e2-52be-4495-adc8-c81af64803f0</TermId>
        </TermInfo>
      </Terms>
    </TaxKeywordTaxHTField>
    <Overlegdatum xmlns="80d49278-e46e-469c-96b3-0d29171f73a3" xsi:nil="true"/>
    <NZaDocumentTypeTaxHTField0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Spreadsheet</TermName>
          <TermId xmlns="http://schemas.microsoft.com/office/infopath/2007/PartnerControls">052b0116-d3a3-4b56-8b82-32a1e94cf144</TermId>
        </TermInfo>
      </Terms>
    </NZaDocumentTypeTaxHTField0>
    <Hoofdonderwerp xmlns="80d49278-e46e-469c-96b3-0d29171f73a3">NZa BO</Hoofdonderwerp>
    <TaxCatchAll xmlns="7f26298d-0d4d-4af7-92ce-0ab1d43f87ad">
      <Value>62</Value>
      <Value>61</Value>
      <Value>3</Value>
      <Value>33</Value>
    </TaxCatchAll>
    <NZAKeywordsTaxHTField0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Geestelijke gezondheidszorg</TermName>
          <TermId xmlns="http://schemas.microsoft.com/office/infopath/2007/PartnerControls">e9edb618-4ff6-43f0-9c38-1cfc39721967</TermId>
        </TermInfo>
      </Terms>
    </NZAKeywordsTaxHTField0>
    <NZaSitenaam xmlns="7f26298d-0d4d-4af7-92ce-0ab1d43f87ad">Zorgprestatiemodel</NZaSitenaam>
    <NZaCode xmlns="7f26298d-0d4d-4af7-92ce-0ab1d43f87ad" xsi:nil="true"/>
    <Bezwaarzaak xmlns="80d49278-e46e-469c-96b3-0d29171f73a3">n.v.t.</Bezwaarza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Za Excel" ma:contentTypeID="0x01010089BF87867BB8444E97CDA015CAB0EF5500FC59DF4229B272499A70BAB2ABF8AF37" ma:contentTypeVersion="39" ma:contentTypeDescription="Nieuw(e) NZa Excel maken" ma:contentTypeScope="" ma:versionID="67a1923e3ec36885b9bb74fac98e8f22">
  <xsd:schema xmlns:xsd="http://www.w3.org/2001/XMLSchema" xmlns:xs="http://www.w3.org/2001/XMLSchema" xmlns:p="http://schemas.microsoft.com/office/2006/metadata/properties" xmlns:ns2="7f26298d-0d4d-4af7-92ce-0ab1d43f87ad" xmlns:ns3="80d49278-e46e-469c-96b3-0d29171f73a3" targetNamespace="http://schemas.microsoft.com/office/2006/metadata/properties" ma:root="true" ma:fieldsID="1723afc31677aa6a9b8c6859641c4d61" ns2:_="" ns3:_="">
    <xsd:import namespace="7f26298d-0d4d-4af7-92ce-0ab1d43f87ad"/>
    <xsd:import namespace="80d49278-e46e-469c-96b3-0d29171f73a3"/>
    <xsd:element name="properties">
      <xsd:complexType>
        <xsd:sequence>
          <xsd:element name="documentManagement">
            <xsd:complexType>
              <xsd:all>
                <xsd:element ref="ns2:NZaDocumentTypeTaxHTField0" minOccurs="0"/>
                <xsd:element ref="ns2:TaxCatchAll" minOccurs="0"/>
                <xsd:element ref="ns2:TaxCatchAllLabel" minOccurs="0"/>
                <xsd:element ref="ns2:NZAKeywordsTaxHTField0" minOccurs="0"/>
                <xsd:element ref="ns2:NZaCode" minOccurs="0"/>
                <xsd:element ref="ns2:NZaSitenaam" minOccurs="0"/>
                <xsd:element ref="ns2:TaxKeywordTaxHTField" minOccurs="0"/>
                <xsd:element ref="ns3:Overlegdatum" minOccurs="0"/>
                <xsd:element ref="ns3:Hoofdonderwerp" minOccurs="0"/>
                <xsd:element ref="ns3:Bezwaarza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6298d-0d4d-4af7-92ce-0ab1d43f87ad" elementFormDefault="qualified">
    <xsd:import namespace="http://schemas.microsoft.com/office/2006/documentManagement/types"/>
    <xsd:import namespace="http://schemas.microsoft.com/office/infopath/2007/PartnerControls"/>
    <xsd:element name="NZaDocumentTypeTaxHTField0" ma:index="8" ma:taxonomy="true" ma:internalName="NZaDocumentTypeTaxHTField0" ma:taxonomyFieldName="NZaDocumentType" ma:displayName="Document type" ma:readOnly="false" ma:default="-1;#Memo|78ba084f-d3d0-4a7b-8705-51a954ccf820" ma:fieldId="{56b81d61-629f-4ad5-8d2c-3484250b19ad}" ma:sspId="62769a40-37e0-45cc-9869-824e861ba835" ma:termSetId="b01610fc-3b6f-48de-a7db-c93324c2be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c3314f24-623d-439a-aec8-bd6c4824a40f}" ma:internalName="TaxCatchAll" ma:readOnly="false" ma:showField="CatchAllData" ma:web="411d5e20-039d-4a82-903e-a2d2808f3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c3314f24-623d-439a-aec8-bd6c4824a40f}" ma:internalName="TaxCatchAllLabel" ma:readOnly="true" ma:showField="CatchAllDataLabel" ma:web="411d5e20-039d-4a82-903e-a2d2808f3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ZAKeywordsTaxHTField0" ma:index="12" ma:taxonomy="true" ma:internalName="NZAKeywordsTaxHTField0" ma:taxonomyFieldName="NZAKeywords" ma:displayName="NZa-zoekwoorden" ma:readOnly="false" ma:default="" ma:fieldId="{9868129a-d3c2-495c-9747-497060499561}" ma:taxonomyMulti="true" ma:sspId="62769a40-37e0-45cc-9869-824e861ba835" ma:termSetId="a235d4e6-58b3-49a9-b614-13ca25ac81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ZaCode" ma:index="14" nillable="true" ma:displayName="Code" ma:internalName="NZaCode" ma:readOnly="false">
      <xsd:simpleType>
        <xsd:restriction base="dms:Text">
          <xsd:maxLength value="255"/>
        </xsd:restriction>
      </xsd:simpleType>
    </xsd:element>
    <xsd:element name="NZaSitenaam" ma:index="15" nillable="true" ma:displayName="Sitenaam" ma:default="Zorgprestatiemodel" ma:internalName="NZaSitenaam" ma:readOnly="false">
      <xsd:simpleType>
        <xsd:restriction base="dms:Text">
          <xsd:maxLength value="255"/>
        </xsd:restriction>
      </xsd:simpleType>
    </xsd:element>
    <xsd:element name="TaxKeywordTaxHTField" ma:index="16" nillable="true" ma:taxonomy="true" ma:internalName="TaxKeywordTaxHTField" ma:taxonomyFieldName="TaxKeyword" ma:displayName="Extra zoekwoorden" ma:readOnly="false" ma:fieldId="{23f27201-bee3-471e-b2e7-b64fd8b7ca38}" ma:taxonomyMulti="true" ma:sspId="62769a40-37e0-45cc-9869-824e861ba8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49278-e46e-469c-96b3-0d29171f73a3" elementFormDefault="qualified">
    <xsd:import namespace="http://schemas.microsoft.com/office/2006/documentManagement/types"/>
    <xsd:import namespace="http://schemas.microsoft.com/office/infopath/2007/PartnerControls"/>
    <xsd:element name="Overlegdatum" ma:index="18" nillable="true" ma:displayName="Overlegdatum" ma:format="DateOnly" ma:internalName="Overlegdatum" ma:readOnly="false">
      <xsd:simpleType>
        <xsd:restriction base="dms:DateTime"/>
      </xsd:simpleType>
    </xsd:element>
    <xsd:element name="Hoofdonderwerp" ma:index="19" nillable="true" ma:displayName="Hoofdonderwerp" ma:default="Interne documenten projectgroep" ma:format="Dropdown" ma:internalName="Hoofdonderwerp" ma:readOnly="false">
      <xsd:simpleType>
        <xsd:restriction base="dms:Choice">
          <xsd:enumeration value="Achtergrond documenten"/>
          <xsd:enumeration value="Afstemming VWS"/>
          <xsd:enumeration value="Beroep"/>
          <xsd:enumeration value="Bestuurlijk commissie"/>
          <xsd:enumeration value="Bezwaar"/>
          <xsd:enumeration value="Communicatie"/>
          <xsd:enumeration value="Externe afstemming overig"/>
          <xsd:enumeration value="Fase 2: algemeen"/>
          <xsd:enumeration value="Fase 2: beleid"/>
          <xsd:enumeration value="Fase 2: kostprijzen"/>
          <xsd:enumeration value="Fase 2: productiviteit"/>
          <xsd:enumeration value="Fase 2: verblijf"/>
          <xsd:enumeration value="Fase 2: zorginhoud"/>
          <xsd:enumeration value="Interne documenten projectgroep"/>
          <xsd:enumeration value="NZa BO"/>
          <xsd:enumeration value="Programmateam"/>
          <xsd:enumeration value="Projectmanagement"/>
          <xsd:enumeration value="Tarieven 2022"/>
          <xsd:enumeration value="Werkgroep 1: Prestatielijst en Setting"/>
          <xsd:enumeration value="Werkgroep 2: Regelgeving"/>
          <xsd:enumeration value="Werkgroep 3: Aanvullende veldafspraken"/>
          <xsd:enumeration value="Werkgroep 4: Controle en verantwoording"/>
          <xsd:enumeration value="Werkgroep 5: Veldnorm niet-big beroepen"/>
          <xsd:enumeration value="Werkgroep 6: Implementatie"/>
          <xsd:enumeration value="Werkgroep 7: ICT"/>
          <xsd:enumeration value="Werkgroep 8: Zorgvraagtypering"/>
        </xsd:restriction>
      </xsd:simpleType>
    </xsd:element>
    <xsd:element name="Bezwaarzaak" ma:index="21" nillable="true" ma:displayName="Bezwaarzaak" ma:default="n.v.t." ma:description="Bezwaarzaak (CRM)" ma:format="Dropdown" ma:indexed="true" ma:internalName="Bezwaarzaak">
      <xsd:simpleType>
        <xsd:restriction base="dms:Choice">
          <xsd:enumeration value="n.v.t."/>
          <xsd:enumeration value="400797 - Mesdag"/>
          <xsd:enumeration value="401199 - de Nederlandse ggz"/>
          <xsd:enumeration value="401262 - VGN"/>
          <xsd:enumeration value="401303 - NVO e.a."/>
          <xsd:enumeration value="401839 - Leger des Heils"/>
          <xsd:enumeration value="401547 - NVRG"/>
          <xsd:enumeration value="401477 - NVvP"/>
          <xsd:enumeration value="401477 - Wob stukken NVvP ongelak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2769a40-37e0-45cc-9869-824e861ba835" ContentTypeId="0x01010089BF87867BB8444E97CDA015CAB0EF55" PreviousValue="false"/>
</file>

<file path=customXml/itemProps1.xml><?xml version="1.0" encoding="utf-8"?>
<ds:datastoreItem xmlns:ds="http://schemas.openxmlformats.org/officeDocument/2006/customXml" ds:itemID="{E870C2CF-1BB6-4D05-82C0-81F48F46A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7CE04-0799-4CF8-B4EF-AA71AEF15924}">
  <ds:schemaRefs>
    <ds:schemaRef ds:uri="http://schemas.microsoft.com/office/2006/documentManagement/types"/>
    <ds:schemaRef ds:uri="http://purl.org/dc/elements/1.1/"/>
    <ds:schemaRef ds:uri="7f26298d-0d4d-4af7-92ce-0ab1d43f87a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80d49278-e46e-469c-96b3-0d29171f73a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D773BF-F6DE-4B30-9002-D13BD0613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6298d-0d4d-4af7-92ce-0ab1d43f87ad"/>
    <ds:schemaRef ds:uri="80d49278-e46e-469c-96b3-0d29171f7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E7A143-0923-43E7-A9C9-2E0278CC978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Index</vt:lpstr>
      <vt:lpstr>Consult</vt:lpstr>
      <vt:lpstr>Groepsconsult</vt:lpstr>
      <vt:lpstr>Verblijf</vt:lpstr>
      <vt:lpstr>Overige prestaties</vt:lpstr>
      <vt:lpstr>Toeslag consult</vt:lpstr>
      <vt:lpstr>Toeslag verblijf</vt:lpstr>
      <vt:lpstr>Toeslag groepsconsult</vt:lpstr>
    </vt:vector>
  </TitlesOfParts>
  <Company>Nederlandse Zorgautoriteit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Verantwoording tarieven zorgprestatiemodel</dc:title>
  <dc:creator>Leenders, Max</dc:creator>
  <cp:keywords>verantwoording; tarieven</cp:keywords>
  <cp:lastModifiedBy>Marike Wisman</cp:lastModifiedBy>
  <dcterms:created xsi:type="dcterms:W3CDTF">2021-03-05T08:32:43Z</dcterms:created>
  <dcterms:modified xsi:type="dcterms:W3CDTF">2025-01-10T10:09:56Z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0x01010089BF87867BB8444E97CDA015CAB0EF5500FC59DF4229B272499A70BAB2ABF8AF37</vt:lpwstr>
  </property>
  <property fmtid="{D5CDD505-2E9C-101B-9397-08002B2CF9AE}" pid="3" name="TaxKeyword">
    <vt:lpwstr>62;#tarieven|262aebd8-ac9f-4ffd-9792-896fa4206654;#61;#verantwoording|60efa0e2-52be-4495-adc8-c81af64803f0</vt:lpwstr>
  </property>
  <property fmtid="{D5CDD505-2E9C-101B-9397-08002B2CF9AE}" pid="4" name="NZAKeywords">
    <vt:lpwstr>3;#Geestelijke gezondheidszorg|e9edb618-4ff6-43f0-9c38-1cfc39721967</vt:lpwstr>
  </property>
  <property fmtid="{D5CDD505-2E9C-101B-9397-08002B2CF9AE}" pid="5" name="NZaDocumentType">
    <vt:lpwstr>33;#Spreadsheet|052b0116-d3a3-4b56-8b82-32a1e94cf144</vt:lpwstr>
  </property>
  <property fmtid="{D5CDD505-2E9C-101B-9397-08002B2CF9AE}" pid="6" name="SharedWithUsers">
    <vt:lpwstr>39;#Luggenhorst, Vera;#41;#Eggink, Willem;#19;#Pelgröm, Vincent;#36;#Haan, Roel de</vt:lpwstr>
  </property>
</Properties>
</file>